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628"/>
  <workbookPr codeName="ThisWorkbook" autoCompressPictures="0"/>
  <mc:AlternateContent xmlns:mc="http://schemas.openxmlformats.org/markup-compatibility/2006">
    <mc:Choice Requires="x15">
      <x15ac:absPath xmlns:x15ac="http://schemas.microsoft.com/office/spreadsheetml/2010/11/ac" url="\\nkk001\nkk\Hinho\General\環境調査\紛争鉱物調査\ウェブサイト掲載用\NSH\"/>
    </mc:Choice>
  </mc:AlternateContent>
  <xr:revisionPtr revIDLastSave="0" documentId="13_ncr:1_{CBDAF566-DEA4-453B-B1EE-95F6AF81BE02}" xr6:coauthVersionLast="47" xr6:coauthVersionMax="47" xr10:uidLastSave="{00000000-0000-0000-0000-000000000000}"/>
  <workbookProtection workbookAlgorithmName="SHA-512" workbookHashValue="eA6HOTzdAarwbQz07odMoYr1/Ilj2HgXf+Dnnvk1HbEAsBU4tAvzZCHfQC2uJSbXIctTl7Y0RMtjOQcv6HdYSQ==" workbookSaltValue="LmZPdPH7pPthDTrBtLy9Fg==" workbookSpinCount="100000" lockStructure="1"/>
  <bookViews>
    <workbookView xWindow="21465" yWindow="-6585" windowWidth="18375" windowHeight="1275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Look-up'!$A$4:$I$582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List'!$B$5:$B$2446</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19" i="8" l="1"/>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 i="8"/>
  <c r="K6" i="8"/>
  <c r="J7" i="8"/>
  <c r="K7" i="8"/>
  <c r="J8" i="8"/>
  <c r="K8" i="8"/>
  <c r="J9" i="8"/>
  <c r="K9" i="8"/>
  <c r="J10" i="8"/>
  <c r="K10" i="8"/>
  <c r="J11" i="8"/>
  <c r="K11" i="8"/>
  <c r="J12" i="8"/>
  <c r="K12" i="8"/>
  <c r="J13" i="8"/>
  <c r="K13" i="8"/>
  <c r="J14" i="8"/>
  <c r="K14" i="8"/>
  <c r="J15" i="8"/>
  <c r="K15" i="8"/>
  <c r="J16" i="8"/>
  <c r="K16" i="8"/>
  <c r="J17" i="8"/>
  <c r="K17" i="8"/>
  <c r="J18" i="8"/>
  <c r="K18" i="8"/>
  <c r="T8" i="5"/>
  <c r="T11" i="5"/>
  <c r="B113" i="5"/>
  <c r="T113" i="5" s="1"/>
  <c r="B114" i="5"/>
  <c r="T114" i="5" s="1"/>
  <c r="B115" i="5"/>
  <c r="T115" i="5" s="1"/>
  <c r="B116" i="5"/>
  <c r="T116" i="5" s="1"/>
  <c r="B117" i="5"/>
  <c r="T117" i="5" s="1"/>
  <c r="B118" i="5"/>
  <c r="T118" i="5" s="1"/>
  <c r="B119" i="5"/>
  <c r="T119" i="5" s="1"/>
  <c r="B120" i="5"/>
  <c r="T120" i="5" s="1"/>
  <c r="B121" i="5"/>
  <c r="T121" i="5" s="1"/>
  <c r="B122" i="5"/>
  <c r="T122" i="5" s="1"/>
  <c r="B123" i="5"/>
  <c r="T123" i="5" s="1"/>
  <c r="B124" i="5"/>
  <c r="T124" i="5" s="1"/>
  <c r="B125" i="5"/>
  <c r="T125" i="5" s="1"/>
  <c r="B126" i="5"/>
  <c r="T126" i="5" s="1"/>
  <c r="B127" i="5"/>
  <c r="T127" i="5" s="1"/>
  <c r="B128" i="5"/>
  <c r="T128" i="5" s="1"/>
  <c r="B129" i="5"/>
  <c r="T129" i="5" s="1"/>
  <c r="B130" i="5"/>
  <c r="T130" i="5" s="1"/>
  <c r="B131" i="5"/>
  <c r="T131" i="5" s="1"/>
  <c r="B132" i="5"/>
  <c r="T132" i="5" s="1"/>
  <c r="B133" i="5"/>
  <c r="T133" i="5" s="1"/>
  <c r="B134" i="5"/>
  <c r="T134" i="5" s="1"/>
  <c r="B135" i="5"/>
  <c r="T135" i="5" s="1"/>
  <c r="B136" i="5"/>
  <c r="T136" i="5" s="1"/>
  <c r="B137" i="5"/>
  <c r="T137" i="5" s="1"/>
  <c r="B138" i="5"/>
  <c r="T138" i="5" s="1"/>
  <c r="B139" i="5"/>
  <c r="T139" i="5" s="1"/>
  <c r="B140" i="5"/>
  <c r="T140" i="5" s="1"/>
  <c r="B141" i="5"/>
  <c r="T141" i="5" s="1"/>
  <c r="B142" i="5"/>
  <c r="T142" i="5" s="1"/>
  <c r="B143" i="5"/>
  <c r="T143" i="5" s="1"/>
  <c r="B144" i="5"/>
  <c r="T144" i="5" s="1"/>
  <c r="B145" i="5"/>
  <c r="T145" i="5" s="1"/>
  <c r="B146" i="5"/>
  <c r="T146" i="5" s="1"/>
  <c r="B147" i="5"/>
  <c r="T147" i="5" s="1"/>
  <c r="B148" i="5"/>
  <c r="T148" i="5" s="1"/>
  <c r="B149" i="5"/>
  <c r="T149" i="5" s="1"/>
  <c r="B150" i="5"/>
  <c r="T150" i="5" s="1"/>
  <c r="B151" i="5"/>
  <c r="T151" i="5" s="1"/>
  <c r="B152" i="5"/>
  <c r="T152" i="5" s="1"/>
  <c r="B153" i="5"/>
  <c r="T153" i="5" s="1"/>
  <c r="B154" i="5"/>
  <c r="T154" i="5" s="1"/>
  <c r="B155" i="5"/>
  <c r="T155" i="5" s="1"/>
  <c r="B156" i="5"/>
  <c r="T156" i="5" s="1"/>
  <c r="B157" i="5"/>
  <c r="T157" i="5" s="1"/>
  <c r="B158" i="5"/>
  <c r="T158" i="5" s="1"/>
  <c r="B159" i="5"/>
  <c r="T159" i="5" s="1"/>
  <c r="B160" i="5"/>
  <c r="T160" i="5" s="1"/>
  <c r="B161" i="5"/>
  <c r="T161" i="5" s="1"/>
  <c r="B162" i="5"/>
  <c r="T162" i="5" s="1"/>
  <c r="B163" i="5"/>
  <c r="T163" i="5" s="1"/>
  <c r="B164" i="5"/>
  <c r="T164" i="5" s="1"/>
  <c r="B165" i="5"/>
  <c r="T165" i="5" s="1"/>
  <c r="B166" i="5"/>
  <c r="T166" i="5" s="1"/>
  <c r="B167" i="5"/>
  <c r="T167" i="5" s="1"/>
  <c r="B168" i="5"/>
  <c r="T168" i="5" s="1"/>
  <c r="B169" i="5"/>
  <c r="T169" i="5" s="1"/>
  <c r="B170" i="5"/>
  <c r="T170" i="5" s="1"/>
  <c r="B171" i="5"/>
  <c r="T171" i="5" s="1"/>
  <c r="B172" i="5"/>
  <c r="T172" i="5" s="1"/>
  <c r="B173" i="5"/>
  <c r="T173" i="5" s="1"/>
  <c r="B174" i="5"/>
  <c r="T174" i="5" s="1"/>
  <c r="B175" i="5"/>
  <c r="T175" i="5" s="1"/>
  <c r="B176" i="5"/>
  <c r="T176" i="5" s="1"/>
  <c r="B177" i="5"/>
  <c r="T177" i="5" s="1"/>
  <c r="B178" i="5"/>
  <c r="T178" i="5" s="1"/>
  <c r="B179" i="5"/>
  <c r="T179" i="5" s="1"/>
  <c r="B180" i="5"/>
  <c r="T180" i="5" s="1"/>
  <c r="B181" i="5"/>
  <c r="T181" i="5"/>
  <c r="B182" i="5"/>
  <c r="T182" i="5" s="1"/>
  <c r="B183" i="5"/>
  <c r="T183" i="5" s="1"/>
  <c r="B184" i="5"/>
  <c r="T184" i="5" s="1"/>
  <c r="B185" i="5"/>
  <c r="T185" i="5" s="1"/>
  <c r="B186" i="5"/>
  <c r="T186" i="5" s="1"/>
  <c r="B187" i="5"/>
  <c r="T187" i="5" s="1"/>
  <c r="B188" i="5"/>
  <c r="T188" i="5" s="1"/>
  <c r="B189" i="5"/>
  <c r="T189" i="5" s="1"/>
  <c r="B190" i="5"/>
  <c r="T190" i="5" s="1"/>
  <c r="B191" i="5"/>
  <c r="T191" i="5" s="1"/>
  <c r="B192" i="5"/>
  <c r="T192" i="5" s="1"/>
  <c r="B193" i="5"/>
  <c r="T193" i="5" s="1"/>
  <c r="B194" i="5"/>
  <c r="T194" i="5" s="1"/>
  <c r="B195" i="5"/>
  <c r="T195" i="5" s="1"/>
  <c r="B196" i="5"/>
  <c r="T196" i="5" s="1"/>
  <c r="B197" i="5"/>
  <c r="T197" i="5" s="1"/>
  <c r="B198" i="5"/>
  <c r="T198" i="5" s="1"/>
  <c r="B199" i="5"/>
  <c r="T199" i="5" s="1"/>
  <c r="B200" i="5"/>
  <c r="T200" i="5" s="1"/>
  <c r="B201" i="5"/>
  <c r="T201" i="5" s="1"/>
  <c r="B202" i="5"/>
  <c r="T202" i="5" s="1"/>
  <c r="B203" i="5"/>
  <c r="T203" i="5" s="1"/>
  <c r="B204" i="5"/>
  <c r="T204" i="5" s="1"/>
  <c r="B205" i="5"/>
  <c r="T205" i="5" s="1"/>
  <c r="B206" i="5"/>
  <c r="T206" i="5" s="1"/>
  <c r="B207" i="5"/>
  <c r="T207" i="5" s="1"/>
  <c r="B208" i="5"/>
  <c r="T208" i="5" s="1"/>
  <c r="B209" i="5"/>
  <c r="T209" i="5" s="1"/>
  <c r="B210" i="5"/>
  <c r="T210" i="5" s="1"/>
  <c r="B211" i="5"/>
  <c r="T211" i="5" s="1"/>
  <c r="B212" i="5"/>
  <c r="T212" i="5" s="1"/>
  <c r="B213" i="5"/>
  <c r="T213" i="5" s="1"/>
  <c r="B214" i="5"/>
  <c r="T214" i="5" s="1"/>
  <c r="B215" i="5"/>
  <c r="T215" i="5" s="1"/>
  <c r="B216" i="5"/>
  <c r="T216" i="5" s="1"/>
  <c r="B217" i="5"/>
  <c r="T217" i="5" s="1"/>
  <c r="B218" i="5"/>
  <c r="T218" i="5" s="1"/>
  <c r="B219" i="5"/>
  <c r="T219" i="5" s="1"/>
  <c r="B220" i="5"/>
  <c r="T220" i="5" s="1"/>
  <c r="B221" i="5"/>
  <c r="T221" i="5" s="1"/>
  <c r="B222" i="5"/>
  <c r="T222" i="5" s="1"/>
  <c r="B223" i="5"/>
  <c r="T223" i="5" s="1"/>
  <c r="B224" i="5"/>
  <c r="T224" i="5" s="1"/>
  <c r="B225" i="5"/>
  <c r="T225" i="5" s="1"/>
  <c r="B226" i="5"/>
  <c r="T226" i="5" s="1"/>
  <c r="B227" i="5"/>
  <c r="T227" i="5" s="1"/>
  <c r="B228" i="5"/>
  <c r="T228" i="5" s="1"/>
  <c r="B229" i="5"/>
  <c r="T229" i="5" s="1"/>
  <c r="B230" i="5"/>
  <c r="T230" i="5" s="1"/>
  <c r="B231" i="5"/>
  <c r="T231" i="5" s="1"/>
  <c r="B232" i="5"/>
  <c r="T232" i="5" s="1"/>
  <c r="B233" i="5"/>
  <c r="T233" i="5" s="1"/>
  <c r="B234" i="5"/>
  <c r="T234" i="5" s="1"/>
  <c r="B235" i="5"/>
  <c r="T235" i="5" s="1"/>
  <c r="B236" i="5"/>
  <c r="T236" i="5" s="1"/>
  <c r="B237" i="5"/>
  <c r="T237" i="5" s="1"/>
  <c r="B238" i="5"/>
  <c r="T238" i="5" s="1"/>
  <c r="B239" i="5"/>
  <c r="T239" i="5" s="1"/>
  <c r="B240" i="5"/>
  <c r="T240" i="5" s="1"/>
  <c r="B241" i="5"/>
  <c r="T241" i="5" s="1"/>
  <c r="B242" i="5"/>
  <c r="T242" i="5" s="1"/>
  <c r="B243" i="5"/>
  <c r="T243" i="5" s="1"/>
  <c r="B244" i="5"/>
  <c r="T244" i="5" s="1"/>
  <c r="B245" i="5"/>
  <c r="T245" i="5" s="1"/>
  <c r="B246" i="5"/>
  <c r="T246" i="5" s="1"/>
  <c r="B247" i="5"/>
  <c r="T247" i="5" s="1"/>
  <c r="B248" i="5"/>
  <c r="T248" i="5" s="1"/>
  <c r="B249" i="5"/>
  <c r="T249" i="5" s="1"/>
  <c r="B250" i="5"/>
  <c r="T250" i="5" s="1"/>
  <c r="B251" i="5"/>
  <c r="T251" i="5" s="1"/>
  <c r="B252" i="5"/>
  <c r="T252" i="5" s="1"/>
  <c r="B253" i="5"/>
  <c r="T253" i="5" s="1"/>
  <c r="B254" i="5"/>
  <c r="T254" i="5" s="1"/>
  <c r="B255" i="5"/>
  <c r="T255" i="5" s="1"/>
  <c r="B256" i="5"/>
  <c r="T256" i="5" s="1"/>
  <c r="B257" i="5"/>
  <c r="T257" i="5" s="1"/>
  <c r="B258" i="5"/>
  <c r="T258" i="5" s="1"/>
  <c r="B259" i="5"/>
  <c r="T259" i="5" s="1"/>
  <c r="B260" i="5"/>
  <c r="T260" i="5" s="1"/>
  <c r="B261" i="5"/>
  <c r="T261" i="5" s="1"/>
  <c r="B262" i="5"/>
  <c r="T262" i="5" s="1"/>
  <c r="B263" i="5"/>
  <c r="T263" i="5" s="1"/>
  <c r="B264" i="5"/>
  <c r="T264" i="5" s="1"/>
  <c r="B265" i="5"/>
  <c r="T265" i="5" s="1"/>
  <c r="B266" i="5"/>
  <c r="T266" i="5" s="1"/>
  <c r="B267" i="5"/>
  <c r="T267" i="5" s="1"/>
  <c r="B268" i="5"/>
  <c r="T268" i="5" s="1"/>
  <c r="B269" i="5"/>
  <c r="T269" i="5" s="1"/>
  <c r="B270" i="5"/>
  <c r="T270" i="5" s="1"/>
  <c r="B271" i="5"/>
  <c r="T271" i="5" s="1"/>
  <c r="B272" i="5"/>
  <c r="T272" i="5" s="1"/>
  <c r="B273" i="5"/>
  <c r="T273" i="5" s="1"/>
  <c r="B274" i="5"/>
  <c r="T274" i="5" s="1"/>
  <c r="B275" i="5"/>
  <c r="T275" i="5" s="1"/>
  <c r="B276" i="5"/>
  <c r="T276" i="5" s="1"/>
  <c r="B277" i="5"/>
  <c r="T277" i="5" s="1"/>
  <c r="B278" i="5"/>
  <c r="T278" i="5" s="1"/>
  <c r="B279" i="5"/>
  <c r="T279" i="5" s="1"/>
  <c r="B280" i="5"/>
  <c r="T280" i="5" s="1"/>
  <c r="B281" i="5"/>
  <c r="T281" i="5" s="1"/>
  <c r="B282" i="5"/>
  <c r="T282" i="5" s="1"/>
  <c r="B283" i="5"/>
  <c r="T283" i="5" s="1"/>
  <c r="B284" i="5"/>
  <c r="T284" i="5" s="1"/>
  <c r="B285" i="5"/>
  <c r="T285" i="5" s="1"/>
  <c r="B286" i="5"/>
  <c r="T286" i="5" s="1"/>
  <c r="B287" i="5"/>
  <c r="T287" i="5" s="1"/>
  <c r="B288" i="5"/>
  <c r="T288" i="5" s="1"/>
  <c r="B289" i="5"/>
  <c r="T289" i="5" s="1"/>
  <c r="B290" i="5"/>
  <c r="T290" i="5" s="1"/>
  <c r="B291" i="5"/>
  <c r="T291" i="5" s="1"/>
  <c r="B292" i="5"/>
  <c r="T292" i="5" s="1"/>
  <c r="B293" i="5"/>
  <c r="T293" i="5" s="1"/>
  <c r="B294" i="5"/>
  <c r="T294" i="5" s="1"/>
  <c r="B295" i="5"/>
  <c r="T295" i="5" s="1"/>
  <c r="B296" i="5"/>
  <c r="T296" i="5" s="1"/>
  <c r="B297" i="5"/>
  <c r="T297" i="5" s="1"/>
  <c r="B298" i="5"/>
  <c r="T298" i="5" s="1"/>
  <c r="B299" i="5"/>
  <c r="T299" i="5" s="1"/>
  <c r="B300" i="5"/>
  <c r="T300" i="5" s="1"/>
  <c r="B301" i="5"/>
  <c r="T301" i="5" s="1"/>
  <c r="B302" i="5"/>
  <c r="T302" i="5" s="1"/>
  <c r="B303" i="5"/>
  <c r="T303" i="5" s="1"/>
  <c r="B304" i="5"/>
  <c r="T304" i="5" s="1"/>
  <c r="B305" i="5"/>
  <c r="T305" i="5" s="1"/>
  <c r="B306" i="5"/>
  <c r="T306" i="5" s="1"/>
  <c r="B307" i="5"/>
  <c r="T307" i="5" s="1"/>
  <c r="B308" i="5"/>
  <c r="T308" i="5" s="1"/>
  <c r="B309" i="5"/>
  <c r="T309" i="5" s="1"/>
  <c r="B310" i="5"/>
  <c r="T310" i="5" s="1"/>
  <c r="B311" i="5"/>
  <c r="T311" i="5" s="1"/>
  <c r="B312" i="5"/>
  <c r="T312" i="5" s="1"/>
  <c r="B313" i="5"/>
  <c r="T313" i="5" s="1"/>
  <c r="B314" i="5"/>
  <c r="T314" i="5" s="1"/>
  <c r="B315" i="5"/>
  <c r="T315" i="5" s="1"/>
  <c r="B316" i="5"/>
  <c r="T316" i="5" s="1"/>
  <c r="B317" i="5"/>
  <c r="T317" i="5" s="1"/>
  <c r="B318" i="5"/>
  <c r="T318" i="5" s="1"/>
  <c r="B319" i="5"/>
  <c r="T319" i="5" s="1"/>
  <c r="B320" i="5"/>
  <c r="T320" i="5" s="1"/>
  <c r="B321" i="5"/>
  <c r="T321" i="5" s="1"/>
  <c r="B322" i="5"/>
  <c r="T322" i="5" s="1"/>
  <c r="B323" i="5"/>
  <c r="T323" i="5" s="1"/>
  <c r="B324" i="5"/>
  <c r="T324" i="5" s="1"/>
  <c r="B325" i="5"/>
  <c r="T325" i="5" s="1"/>
  <c r="B326" i="5"/>
  <c r="T326" i="5" s="1"/>
  <c r="B327" i="5"/>
  <c r="T327" i="5" s="1"/>
  <c r="B328" i="5"/>
  <c r="T328" i="5" s="1"/>
  <c r="B329" i="5"/>
  <c r="T329" i="5" s="1"/>
  <c r="B330" i="5"/>
  <c r="T330" i="5" s="1"/>
  <c r="B331" i="5"/>
  <c r="T331" i="5" s="1"/>
  <c r="B332" i="5"/>
  <c r="T332" i="5" s="1"/>
  <c r="B333" i="5"/>
  <c r="T333" i="5" s="1"/>
  <c r="B334" i="5"/>
  <c r="T334" i="5" s="1"/>
  <c r="B335" i="5"/>
  <c r="T335" i="5" s="1"/>
  <c r="B336" i="5"/>
  <c r="T336" i="5" s="1"/>
  <c r="B337" i="5"/>
  <c r="T337" i="5" s="1"/>
  <c r="B338" i="5"/>
  <c r="T338" i="5" s="1"/>
  <c r="B339" i="5"/>
  <c r="T339" i="5" s="1"/>
  <c r="B340" i="5"/>
  <c r="T340" i="5" s="1"/>
  <c r="B341" i="5"/>
  <c r="T341" i="5" s="1"/>
  <c r="B342" i="5"/>
  <c r="T342" i="5" s="1"/>
  <c r="B343" i="5"/>
  <c r="T343" i="5" s="1"/>
  <c r="B344" i="5"/>
  <c r="T344" i="5" s="1"/>
  <c r="B345" i="5"/>
  <c r="T345" i="5" s="1"/>
  <c r="B346" i="5"/>
  <c r="T346" i="5" s="1"/>
  <c r="B347" i="5"/>
  <c r="T347" i="5" s="1"/>
  <c r="B348" i="5"/>
  <c r="T348" i="5" s="1"/>
  <c r="B349" i="5"/>
  <c r="T349" i="5" s="1"/>
  <c r="B350" i="5"/>
  <c r="T350" i="5" s="1"/>
  <c r="B351" i="5"/>
  <c r="T351" i="5" s="1"/>
  <c r="B352" i="5"/>
  <c r="T352" i="5" s="1"/>
  <c r="B353" i="5"/>
  <c r="T353" i="5" s="1"/>
  <c r="B354" i="5"/>
  <c r="T354" i="5" s="1"/>
  <c r="B355" i="5"/>
  <c r="T355" i="5" s="1"/>
  <c r="B356" i="5"/>
  <c r="T356" i="5" s="1"/>
  <c r="B357" i="5"/>
  <c r="T357" i="5" s="1"/>
  <c r="B358" i="5"/>
  <c r="T358" i="5" s="1"/>
  <c r="B359" i="5"/>
  <c r="T359" i="5" s="1"/>
  <c r="B360" i="5"/>
  <c r="T360" i="5" s="1"/>
  <c r="B361" i="5"/>
  <c r="T361" i="5" s="1"/>
  <c r="B362" i="5"/>
  <c r="T362" i="5" s="1"/>
  <c r="B363" i="5"/>
  <c r="T363" i="5" s="1"/>
  <c r="B364" i="5"/>
  <c r="T364" i="5" s="1"/>
  <c r="B365" i="5"/>
  <c r="T365" i="5" s="1"/>
  <c r="B366" i="5"/>
  <c r="T366" i="5" s="1"/>
  <c r="B367" i="5"/>
  <c r="T367" i="5" s="1"/>
  <c r="B368" i="5"/>
  <c r="T368" i="5" s="1"/>
  <c r="B369" i="5"/>
  <c r="T369" i="5" s="1"/>
  <c r="B370" i="5"/>
  <c r="T370" i="5" s="1"/>
  <c r="B371" i="5"/>
  <c r="T371" i="5" s="1"/>
  <c r="B372" i="5"/>
  <c r="T372" i="5" s="1"/>
  <c r="B373" i="5"/>
  <c r="T373" i="5" s="1"/>
  <c r="B374" i="5"/>
  <c r="T374" i="5" s="1"/>
  <c r="B375" i="5"/>
  <c r="T375" i="5" s="1"/>
  <c r="B376" i="5"/>
  <c r="T376" i="5" s="1"/>
  <c r="B377" i="5"/>
  <c r="T377" i="5" s="1"/>
  <c r="B378" i="5"/>
  <c r="T378" i="5" s="1"/>
  <c r="B379" i="5"/>
  <c r="T379" i="5" s="1"/>
  <c r="B380" i="5"/>
  <c r="T380" i="5" s="1"/>
  <c r="B381" i="5"/>
  <c r="T381" i="5" s="1"/>
  <c r="B382" i="5"/>
  <c r="T382" i="5" s="1"/>
  <c r="B383" i="5"/>
  <c r="T383" i="5" s="1"/>
  <c r="B384" i="5"/>
  <c r="T384" i="5" s="1"/>
  <c r="B385" i="5"/>
  <c r="T385" i="5" s="1"/>
  <c r="B386" i="5"/>
  <c r="T386" i="5" s="1"/>
  <c r="B387" i="5"/>
  <c r="T387" i="5" s="1"/>
  <c r="B388" i="5"/>
  <c r="T388" i="5" s="1"/>
  <c r="B389" i="5"/>
  <c r="T389" i="5" s="1"/>
  <c r="B390" i="5"/>
  <c r="T390" i="5" s="1"/>
  <c r="B391" i="5"/>
  <c r="T391" i="5" s="1"/>
  <c r="B392" i="5"/>
  <c r="T392" i="5" s="1"/>
  <c r="B393" i="5"/>
  <c r="T393" i="5" s="1"/>
  <c r="B394" i="5"/>
  <c r="T394" i="5" s="1"/>
  <c r="B395" i="5"/>
  <c r="T395" i="5" s="1"/>
  <c r="B396" i="5"/>
  <c r="T396" i="5" s="1"/>
  <c r="B397" i="5"/>
  <c r="T397" i="5" s="1"/>
  <c r="B398" i="5"/>
  <c r="T398" i="5" s="1"/>
  <c r="B399" i="5"/>
  <c r="T399" i="5" s="1"/>
  <c r="B400" i="5"/>
  <c r="T400" i="5" s="1"/>
  <c r="B401" i="5"/>
  <c r="T401" i="5" s="1"/>
  <c r="B402" i="5"/>
  <c r="T402" i="5" s="1"/>
  <c r="B403" i="5"/>
  <c r="T403" i="5" s="1"/>
  <c r="B404" i="5"/>
  <c r="T404" i="5" s="1"/>
  <c r="B405" i="5"/>
  <c r="T405" i="5" s="1"/>
  <c r="B406" i="5"/>
  <c r="T406" i="5" s="1"/>
  <c r="B407" i="5"/>
  <c r="T407" i="5" s="1"/>
  <c r="B408" i="5"/>
  <c r="T408" i="5" s="1"/>
  <c r="B409" i="5"/>
  <c r="T409" i="5" s="1"/>
  <c r="B410" i="5"/>
  <c r="T410" i="5" s="1"/>
  <c r="B411" i="5"/>
  <c r="T411" i="5" s="1"/>
  <c r="B412" i="5"/>
  <c r="T412" i="5" s="1"/>
  <c r="B413" i="5"/>
  <c r="T413" i="5" s="1"/>
  <c r="B414" i="5"/>
  <c r="T414" i="5" s="1"/>
  <c r="B415" i="5"/>
  <c r="T415" i="5" s="1"/>
  <c r="B416" i="5"/>
  <c r="T416" i="5" s="1"/>
  <c r="B417" i="5"/>
  <c r="T417" i="5" s="1"/>
  <c r="B418" i="5"/>
  <c r="T418" i="5" s="1"/>
  <c r="B419" i="5"/>
  <c r="T419" i="5" s="1"/>
  <c r="B420" i="5"/>
  <c r="T420" i="5" s="1"/>
  <c r="B421" i="5"/>
  <c r="T421" i="5" s="1"/>
  <c r="B422" i="5"/>
  <c r="T422" i="5" s="1"/>
  <c r="B423" i="5"/>
  <c r="T423" i="5" s="1"/>
  <c r="B424" i="5"/>
  <c r="T424" i="5" s="1"/>
  <c r="B425" i="5"/>
  <c r="T425" i="5" s="1"/>
  <c r="B426" i="5"/>
  <c r="T426" i="5" s="1"/>
  <c r="B427" i="5"/>
  <c r="T427" i="5" s="1"/>
  <c r="B428" i="5"/>
  <c r="T428" i="5" s="1"/>
  <c r="B429" i="5"/>
  <c r="T429" i="5" s="1"/>
  <c r="B430" i="5"/>
  <c r="T430" i="5" s="1"/>
  <c r="B431" i="5"/>
  <c r="T431" i="5" s="1"/>
  <c r="B432" i="5"/>
  <c r="T432" i="5" s="1"/>
  <c r="B433" i="5"/>
  <c r="T433" i="5" s="1"/>
  <c r="B434" i="5"/>
  <c r="T434" i="5" s="1"/>
  <c r="B435" i="5"/>
  <c r="T435" i="5" s="1"/>
  <c r="B436" i="5"/>
  <c r="T436" i="5" s="1"/>
  <c r="B437" i="5"/>
  <c r="T437" i="5" s="1"/>
  <c r="B438" i="5"/>
  <c r="T438" i="5" s="1"/>
  <c r="B439" i="5"/>
  <c r="T439" i="5" s="1"/>
  <c r="B440" i="5"/>
  <c r="T440" i="5" s="1"/>
  <c r="B441" i="5"/>
  <c r="T441" i="5" s="1"/>
  <c r="B442" i="5"/>
  <c r="T442" i="5" s="1"/>
  <c r="B443" i="5"/>
  <c r="T443" i="5" s="1"/>
  <c r="B444" i="5"/>
  <c r="T444" i="5" s="1"/>
  <c r="B445" i="5"/>
  <c r="T445" i="5" s="1"/>
  <c r="B446" i="5"/>
  <c r="T446" i="5" s="1"/>
  <c r="B447" i="5"/>
  <c r="T447" i="5" s="1"/>
  <c r="B448" i="5"/>
  <c r="T448" i="5" s="1"/>
  <c r="B449" i="5"/>
  <c r="T449" i="5" s="1"/>
  <c r="B450" i="5"/>
  <c r="T450" i="5" s="1"/>
  <c r="B451" i="5"/>
  <c r="T451" i="5" s="1"/>
  <c r="B452" i="5"/>
  <c r="T452" i="5" s="1"/>
  <c r="B453" i="5"/>
  <c r="T453" i="5" s="1"/>
  <c r="B454" i="5"/>
  <c r="T454" i="5" s="1"/>
  <c r="B455" i="5"/>
  <c r="T455" i="5" s="1"/>
  <c r="B456" i="5"/>
  <c r="T456" i="5" s="1"/>
  <c r="B457" i="5"/>
  <c r="T457" i="5" s="1"/>
  <c r="B458" i="5"/>
  <c r="T458" i="5" s="1"/>
  <c r="B459" i="5"/>
  <c r="T459" i="5" s="1"/>
  <c r="B460" i="5"/>
  <c r="T460" i="5" s="1"/>
  <c r="B461" i="5"/>
  <c r="T461" i="5" s="1"/>
  <c r="B462" i="5"/>
  <c r="T462" i="5" s="1"/>
  <c r="B463" i="5"/>
  <c r="T463" i="5" s="1"/>
  <c r="B464" i="5"/>
  <c r="T464" i="5" s="1"/>
  <c r="B465" i="5"/>
  <c r="T465" i="5" s="1"/>
  <c r="B466" i="5"/>
  <c r="T466" i="5" s="1"/>
  <c r="B467" i="5"/>
  <c r="T467" i="5" s="1"/>
  <c r="B468" i="5"/>
  <c r="T468" i="5" s="1"/>
  <c r="B469" i="5"/>
  <c r="T469" i="5" s="1"/>
  <c r="B470" i="5"/>
  <c r="T470" i="5" s="1"/>
  <c r="B471" i="5"/>
  <c r="T471" i="5" s="1"/>
  <c r="B472" i="5"/>
  <c r="T472" i="5" s="1"/>
  <c r="B473" i="5"/>
  <c r="T473" i="5" s="1"/>
  <c r="B474" i="5"/>
  <c r="T474" i="5" s="1"/>
  <c r="B475" i="5"/>
  <c r="T475" i="5" s="1"/>
  <c r="B476" i="5"/>
  <c r="T476" i="5" s="1"/>
  <c r="B477" i="5"/>
  <c r="T477" i="5" s="1"/>
  <c r="B478" i="5"/>
  <c r="T478" i="5" s="1"/>
  <c r="B479" i="5"/>
  <c r="T479" i="5" s="1"/>
  <c r="B480" i="5"/>
  <c r="T480" i="5" s="1"/>
  <c r="B481" i="5"/>
  <c r="T481" i="5" s="1"/>
  <c r="B482" i="5"/>
  <c r="T482" i="5" s="1"/>
  <c r="B483" i="5"/>
  <c r="T483" i="5" s="1"/>
  <c r="B484" i="5"/>
  <c r="T484" i="5" s="1"/>
  <c r="B485" i="5"/>
  <c r="T485" i="5" s="1"/>
  <c r="B486" i="5"/>
  <c r="T486" i="5" s="1"/>
  <c r="B487" i="5"/>
  <c r="T487" i="5" s="1"/>
  <c r="B488" i="5"/>
  <c r="T488" i="5" s="1"/>
  <c r="B489" i="5"/>
  <c r="T489" i="5" s="1"/>
  <c r="B490" i="5"/>
  <c r="T490" i="5" s="1"/>
  <c r="B491" i="5"/>
  <c r="T491" i="5" s="1"/>
  <c r="B492" i="5"/>
  <c r="T492" i="5" s="1"/>
  <c r="B493" i="5"/>
  <c r="T493" i="5" s="1"/>
  <c r="B494" i="5"/>
  <c r="T494" i="5" s="1"/>
  <c r="B495" i="5"/>
  <c r="T495" i="5" s="1"/>
  <c r="B496" i="5"/>
  <c r="T496" i="5" s="1"/>
  <c r="B497" i="5"/>
  <c r="T497" i="5" s="1"/>
  <c r="B498" i="5"/>
  <c r="T498" i="5" s="1"/>
  <c r="B499" i="5"/>
  <c r="T499" i="5" s="1"/>
  <c r="B500" i="5"/>
  <c r="T500" i="5" s="1"/>
  <c r="B501" i="5"/>
  <c r="T501" i="5" s="1"/>
  <c r="B502" i="5"/>
  <c r="T502" i="5" s="1"/>
  <c r="B503" i="5"/>
  <c r="T503" i="5" s="1"/>
  <c r="B504" i="5"/>
  <c r="T504" i="5" s="1"/>
  <c r="B505" i="5"/>
  <c r="T505" i="5" s="1"/>
  <c r="B506" i="5"/>
  <c r="T506" i="5" s="1"/>
  <c r="B507" i="5"/>
  <c r="T507" i="5" s="1"/>
  <c r="B508" i="5"/>
  <c r="T508" i="5" s="1"/>
  <c r="B509" i="5"/>
  <c r="T509" i="5" s="1"/>
  <c r="B510" i="5"/>
  <c r="T510" i="5" s="1"/>
  <c r="B511" i="5"/>
  <c r="T511" i="5" s="1"/>
  <c r="B512" i="5"/>
  <c r="T512" i="5" s="1"/>
  <c r="B513" i="5"/>
  <c r="T513" i="5" s="1"/>
  <c r="B514" i="5"/>
  <c r="T514" i="5" s="1"/>
  <c r="B515" i="5"/>
  <c r="T515" i="5" s="1"/>
  <c r="B516" i="5"/>
  <c r="T516" i="5" s="1"/>
  <c r="B517" i="5"/>
  <c r="T517" i="5" s="1"/>
  <c r="B518" i="5"/>
  <c r="T518" i="5" s="1"/>
  <c r="B519" i="5"/>
  <c r="T519" i="5" s="1"/>
  <c r="B520" i="5"/>
  <c r="T520" i="5" s="1"/>
  <c r="B521" i="5"/>
  <c r="T521" i="5" s="1"/>
  <c r="B522" i="5"/>
  <c r="T522" i="5" s="1"/>
  <c r="B523" i="5"/>
  <c r="T523" i="5" s="1"/>
  <c r="B524" i="5"/>
  <c r="T524" i="5" s="1"/>
  <c r="B525" i="5"/>
  <c r="T525" i="5" s="1"/>
  <c r="B526" i="5"/>
  <c r="T526" i="5" s="1"/>
  <c r="B527" i="5"/>
  <c r="T527" i="5" s="1"/>
  <c r="B528" i="5"/>
  <c r="T528" i="5" s="1"/>
  <c r="B529" i="5"/>
  <c r="T529" i="5" s="1"/>
  <c r="B530" i="5"/>
  <c r="T530" i="5" s="1"/>
  <c r="B531" i="5"/>
  <c r="T531" i="5" s="1"/>
  <c r="B532" i="5"/>
  <c r="T532" i="5" s="1"/>
  <c r="B533" i="5"/>
  <c r="T533" i="5" s="1"/>
  <c r="B534" i="5"/>
  <c r="T534" i="5" s="1"/>
  <c r="B535" i="5"/>
  <c r="T535" i="5" s="1"/>
  <c r="B536" i="5"/>
  <c r="T536" i="5" s="1"/>
  <c r="B537" i="5"/>
  <c r="T537" i="5" s="1"/>
  <c r="B538" i="5"/>
  <c r="T538" i="5" s="1"/>
  <c r="B539" i="5"/>
  <c r="T539" i="5" s="1"/>
  <c r="B540" i="5"/>
  <c r="T540" i="5" s="1"/>
  <c r="B541" i="5"/>
  <c r="T541" i="5" s="1"/>
  <c r="B542" i="5"/>
  <c r="T542" i="5" s="1"/>
  <c r="B543" i="5"/>
  <c r="T543" i="5" s="1"/>
  <c r="B544" i="5"/>
  <c r="T544" i="5" s="1"/>
  <c r="B545" i="5"/>
  <c r="T545" i="5" s="1"/>
  <c r="B546" i="5"/>
  <c r="T546" i="5" s="1"/>
  <c r="B547" i="5"/>
  <c r="T547" i="5" s="1"/>
  <c r="B548" i="5"/>
  <c r="T548" i="5" s="1"/>
  <c r="B549" i="5"/>
  <c r="T549" i="5" s="1"/>
  <c r="B550" i="5"/>
  <c r="T550" i="5" s="1"/>
  <c r="B551" i="5"/>
  <c r="T551" i="5" s="1"/>
  <c r="B552" i="5"/>
  <c r="T552" i="5" s="1"/>
  <c r="B553" i="5"/>
  <c r="T553" i="5" s="1"/>
  <c r="B554" i="5"/>
  <c r="T554" i="5" s="1"/>
  <c r="B555" i="5"/>
  <c r="T555" i="5" s="1"/>
  <c r="B556" i="5"/>
  <c r="T556" i="5" s="1"/>
  <c r="B557" i="5"/>
  <c r="T557" i="5" s="1"/>
  <c r="B558" i="5"/>
  <c r="T558" i="5" s="1"/>
  <c r="B559" i="5"/>
  <c r="T559" i="5" s="1"/>
  <c r="B560" i="5"/>
  <c r="T560" i="5" s="1"/>
  <c r="B561" i="5"/>
  <c r="T561" i="5" s="1"/>
  <c r="B562" i="5"/>
  <c r="T562" i="5" s="1"/>
  <c r="B563" i="5"/>
  <c r="T563" i="5" s="1"/>
  <c r="B564" i="5"/>
  <c r="T564" i="5" s="1"/>
  <c r="B565" i="5"/>
  <c r="T565" i="5" s="1"/>
  <c r="B566" i="5"/>
  <c r="T566" i="5" s="1"/>
  <c r="B567" i="5"/>
  <c r="T567" i="5" s="1"/>
  <c r="B568" i="5"/>
  <c r="B569" i="5"/>
  <c r="T569" i="5" s="1"/>
  <c r="B570" i="5"/>
  <c r="T570" i="5" s="1"/>
  <c r="B571" i="5"/>
  <c r="T571" i="5" s="1"/>
  <c r="B572" i="5"/>
  <c r="T572" i="5" s="1"/>
  <c r="B573" i="5"/>
  <c r="T573" i="5" s="1"/>
  <c r="B574" i="5"/>
  <c r="T574" i="5" s="1"/>
  <c r="B575" i="5"/>
  <c r="T575" i="5" s="1"/>
  <c r="B576" i="5"/>
  <c r="T576" i="5" s="1"/>
  <c r="B577" i="5"/>
  <c r="T577" i="5" s="1"/>
  <c r="B578" i="5"/>
  <c r="T578" i="5" s="1"/>
  <c r="B579" i="5"/>
  <c r="T579" i="5" s="1"/>
  <c r="B580" i="5"/>
  <c r="T580" i="5" s="1"/>
  <c r="B581" i="5"/>
  <c r="T581" i="5" s="1"/>
  <c r="B582" i="5"/>
  <c r="T582" i="5" s="1"/>
  <c r="B583" i="5"/>
  <c r="T583" i="5" s="1"/>
  <c r="B584" i="5"/>
  <c r="T584" i="5" s="1"/>
  <c r="B585" i="5"/>
  <c r="T585" i="5" s="1"/>
  <c r="B586" i="5"/>
  <c r="T586" i="5" s="1"/>
  <c r="B587" i="5"/>
  <c r="T587" i="5" s="1"/>
  <c r="B588" i="5"/>
  <c r="T588" i="5" s="1"/>
  <c r="B589" i="5"/>
  <c r="T589" i="5" s="1"/>
  <c r="B590" i="5"/>
  <c r="T590" i="5" s="1"/>
  <c r="B591" i="5"/>
  <c r="T591" i="5" s="1"/>
  <c r="B592" i="5"/>
  <c r="T592" i="5" s="1"/>
  <c r="B593" i="5"/>
  <c r="T593" i="5" s="1"/>
  <c r="B594" i="5"/>
  <c r="T594" i="5" s="1"/>
  <c r="B595" i="5"/>
  <c r="T595" i="5" s="1"/>
  <c r="B596" i="5"/>
  <c r="T596" i="5" s="1"/>
  <c r="B597" i="5"/>
  <c r="T597" i="5" s="1"/>
  <c r="B598" i="5"/>
  <c r="T598" i="5" s="1"/>
  <c r="B599" i="5"/>
  <c r="T599" i="5" s="1"/>
  <c r="B600" i="5"/>
  <c r="T600" i="5" s="1"/>
  <c r="B601" i="5"/>
  <c r="T601" i="5" s="1"/>
  <c r="B602" i="5"/>
  <c r="T602" i="5" s="1"/>
  <c r="B603" i="5"/>
  <c r="T603" i="5" s="1"/>
  <c r="B604" i="5"/>
  <c r="T604" i="5" s="1"/>
  <c r="B605" i="5"/>
  <c r="T605" i="5" s="1"/>
  <c r="B606" i="5"/>
  <c r="T606" i="5" s="1"/>
  <c r="B607" i="5"/>
  <c r="T607" i="5" s="1"/>
  <c r="B608" i="5"/>
  <c r="T608" i="5" s="1"/>
  <c r="B609" i="5"/>
  <c r="T609" i="5" s="1"/>
  <c r="B610" i="5"/>
  <c r="T610" i="5" s="1"/>
  <c r="B611" i="5"/>
  <c r="T611" i="5" s="1"/>
  <c r="B612" i="5"/>
  <c r="T612" i="5" s="1"/>
  <c r="B613" i="5"/>
  <c r="T613" i="5" s="1"/>
  <c r="B614" i="5"/>
  <c r="T614" i="5" s="1"/>
  <c r="B615" i="5"/>
  <c r="T615" i="5" s="1"/>
  <c r="B616" i="5"/>
  <c r="T616" i="5" s="1"/>
  <c r="B617" i="5"/>
  <c r="T617" i="5" s="1"/>
  <c r="B618" i="5"/>
  <c r="T618" i="5" s="1"/>
  <c r="B619" i="5"/>
  <c r="T619" i="5" s="1"/>
  <c r="B620" i="5"/>
  <c r="T620" i="5" s="1"/>
  <c r="B621" i="5"/>
  <c r="T621" i="5" s="1"/>
  <c r="B622" i="5"/>
  <c r="T622" i="5" s="1"/>
  <c r="B623" i="5"/>
  <c r="T623" i="5" s="1"/>
  <c r="B624" i="5"/>
  <c r="T624" i="5" s="1"/>
  <c r="B625" i="5"/>
  <c r="T625" i="5" s="1"/>
  <c r="B626" i="5"/>
  <c r="T626" i="5" s="1"/>
  <c r="B627" i="5"/>
  <c r="T627" i="5" s="1"/>
  <c r="B628" i="5"/>
  <c r="T628" i="5" s="1"/>
  <c r="B629" i="5"/>
  <c r="T629" i="5" s="1"/>
  <c r="B630" i="5"/>
  <c r="T630" i="5" s="1"/>
  <c r="B631" i="5"/>
  <c r="T631" i="5" s="1"/>
  <c r="B632" i="5"/>
  <c r="T632" i="5" s="1"/>
  <c r="B633" i="5"/>
  <c r="T633" i="5" s="1"/>
  <c r="B634" i="5"/>
  <c r="T634" i="5" s="1"/>
  <c r="B635" i="5"/>
  <c r="T635" i="5" s="1"/>
  <c r="B636" i="5"/>
  <c r="T636" i="5" s="1"/>
  <c r="B637" i="5"/>
  <c r="T637" i="5" s="1"/>
  <c r="B638" i="5"/>
  <c r="T638" i="5" s="1"/>
  <c r="B639" i="5"/>
  <c r="T639" i="5" s="1"/>
  <c r="B640" i="5"/>
  <c r="T640" i="5" s="1"/>
  <c r="B641" i="5"/>
  <c r="T641" i="5" s="1"/>
  <c r="B642" i="5"/>
  <c r="T642" i="5" s="1"/>
  <c r="B643" i="5"/>
  <c r="T643" i="5" s="1"/>
  <c r="B644" i="5"/>
  <c r="T644" i="5" s="1"/>
  <c r="B645" i="5"/>
  <c r="T645" i="5" s="1"/>
  <c r="B646" i="5"/>
  <c r="T646" i="5" s="1"/>
  <c r="B647" i="5"/>
  <c r="T647" i="5" s="1"/>
  <c r="B648" i="5"/>
  <c r="T648" i="5" s="1"/>
  <c r="B649" i="5"/>
  <c r="T649" i="5" s="1"/>
  <c r="B650" i="5"/>
  <c r="T650" i="5" s="1"/>
  <c r="B651" i="5"/>
  <c r="T651" i="5" s="1"/>
  <c r="B652" i="5"/>
  <c r="T652" i="5" s="1"/>
  <c r="B653" i="5"/>
  <c r="T653" i="5" s="1"/>
  <c r="B654" i="5"/>
  <c r="T654" i="5" s="1"/>
  <c r="B655" i="5"/>
  <c r="T655" i="5" s="1"/>
  <c r="B656" i="5"/>
  <c r="T656" i="5" s="1"/>
  <c r="B657" i="5"/>
  <c r="T657" i="5" s="1"/>
  <c r="B658" i="5"/>
  <c r="T658" i="5" s="1"/>
  <c r="B659" i="5"/>
  <c r="T659" i="5" s="1"/>
  <c r="B660" i="5"/>
  <c r="T660" i="5" s="1"/>
  <c r="B661" i="5"/>
  <c r="T661" i="5" s="1"/>
  <c r="B662" i="5"/>
  <c r="T662" i="5" s="1"/>
  <c r="B663" i="5"/>
  <c r="T663" i="5" s="1"/>
  <c r="B664" i="5"/>
  <c r="T664" i="5" s="1"/>
  <c r="B665" i="5"/>
  <c r="T665" i="5" s="1"/>
  <c r="B666" i="5"/>
  <c r="T666" i="5" s="1"/>
  <c r="B667" i="5"/>
  <c r="T667" i="5" s="1"/>
  <c r="B668" i="5"/>
  <c r="T668" i="5" s="1"/>
  <c r="B669" i="5"/>
  <c r="T669" i="5" s="1"/>
  <c r="B670" i="5"/>
  <c r="T670" i="5" s="1"/>
  <c r="B671" i="5"/>
  <c r="T671" i="5" s="1"/>
  <c r="B672" i="5"/>
  <c r="T672" i="5" s="1"/>
  <c r="B673" i="5"/>
  <c r="T673" i="5" s="1"/>
  <c r="B674" i="5"/>
  <c r="B675" i="5"/>
  <c r="T675" i="5" s="1"/>
  <c r="B676" i="5"/>
  <c r="T676" i="5" s="1"/>
  <c r="B677" i="5"/>
  <c r="T677" i="5" s="1"/>
  <c r="B678" i="5"/>
  <c r="T678" i="5" s="1"/>
  <c r="B679" i="5"/>
  <c r="T679" i="5" s="1"/>
  <c r="B680" i="5"/>
  <c r="T680" i="5" s="1"/>
  <c r="B681" i="5"/>
  <c r="T681" i="5" s="1"/>
  <c r="B682" i="5"/>
  <c r="T682" i="5" s="1"/>
  <c r="B683" i="5"/>
  <c r="T683" i="5" s="1"/>
  <c r="B684" i="5"/>
  <c r="T684" i="5" s="1"/>
  <c r="B685" i="5"/>
  <c r="T685" i="5" s="1"/>
  <c r="B686" i="5"/>
  <c r="T686" i="5" s="1"/>
  <c r="B687" i="5"/>
  <c r="B688" i="5"/>
  <c r="T688" i="5" s="1"/>
  <c r="B689" i="5"/>
  <c r="T689" i="5" s="1"/>
  <c r="B690" i="5"/>
  <c r="T690" i="5" s="1"/>
  <c r="B691" i="5"/>
  <c r="T691" i="5" s="1"/>
  <c r="B692" i="5"/>
  <c r="T692" i="5" s="1"/>
  <c r="B693" i="5"/>
  <c r="T693" i="5" s="1"/>
  <c r="B694" i="5"/>
  <c r="T694" i="5" s="1"/>
  <c r="B695" i="5"/>
  <c r="T695" i="5" s="1"/>
  <c r="B696" i="5"/>
  <c r="T696" i="5" s="1"/>
  <c r="B697" i="5"/>
  <c r="T697" i="5" s="1"/>
  <c r="B698" i="5"/>
  <c r="T698" i="5" s="1"/>
  <c r="B699" i="5"/>
  <c r="T699" i="5" s="1"/>
  <c r="B700" i="5"/>
  <c r="T700" i="5" s="1"/>
  <c r="B701" i="5"/>
  <c r="T701" i="5" s="1"/>
  <c r="B702" i="5"/>
  <c r="T702" i="5" s="1"/>
  <c r="B703" i="5"/>
  <c r="T703" i="5" s="1"/>
  <c r="B704" i="5"/>
  <c r="T704" i="5" s="1"/>
  <c r="B705" i="5"/>
  <c r="T705" i="5" s="1"/>
  <c r="B706" i="5"/>
  <c r="T706" i="5" s="1"/>
  <c r="B707" i="5"/>
  <c r="T707" i="5" s="1"/>
  <c r="B708" i="5"/>
  <c r="T708" i="5" s="1"/>
  <c r="B709" i="5"/>
  <c r="T709" i="5" s="1"/>
  <c r="B710" i="5"/>
  <c r="T710" i="5" s="1"/>
  <c r="B711" i="5"/>
  <c r="T711" i="5" s="1"/>
  <c r="B712" i="5"/>
  <c r="T712" i="5" s="1"/>
  <c r="B713" i="5"/>
  <c r="T713" i="5" s="1"/>
  <c r="B714" i="5"/>
  <c r="T714" i="5" s="1"/>
  <c r="B715" i="5"/>
  <c r="T715" i="5" s="1"/>
  <c r="B716" i="5"/>
  <c r="T716" i="5" s="1"/>
  <c r="B717" i="5"/>
  <c r="T717" i="5" s="1"/>
  <c r="B718" i="5"/>
  <c r="T718" i="5" s="1"/>
  <c r="B719" i="5"/>
  <c r="T719" i="5" s="1"/>
  <c r="B720" i="5"/>
  <c r="T720" i="5" s="1"/>
  <c r="B721" i="5"/>
  <c r="T721" i="5" s="1"/>
  <c r="B722" i="5"/>
  <c r="T722" i="5" s="1"/>
  <c r="B723" i="5"/>
  <c r="T723" i="5" s="1"/>
  <c r="B724" i="5"/>
  <c r="T724" i="5" s="1"/>
  <c r="B725" i="5"/>
  <c r="T725" i="5" s="1"/>
  <c r="B726" i="5"/>
  <c r="T726" i="5" s="1"/>
  <c r="B727" i="5"/>
  <c r="T727" i="5" s="1"/>
  <c r="B728" i="5"/>
  <c r="T728" i="5" s="1"/>
  <c r="B729" i="5"/>
  <c r="T729" i="5" s="1"/>
  <c r="B730" i="5"/>
  <c r="T730" i="5" s="1"/>
  <c r="B731" i="5"/>
  <c r="T731" i="5" s="1"/>
  <c r="B732" i="5"/>
  <c r="T732" i="5" s="1"/>
  <c r="B733" i="5"/>
  <c r="T733" i="5" s="1"/>
  <c r="B734" i="5"/>
  <c r="T734" i="5" s="1"/>
  <c r="B735" i="5"/>
  <c r="T735" i="5" s="1"/>
  <c r="B736" i="5"/>
  <c r="T736" i="5" s="1"/>
  <c r="B737" i="5"/>
  <c r="T737" i="5" s="1"/>
  <c r="B738" i="5"/>
  <c r="T738" i="5" s="1"/>
  <c r="B739" i="5"/>
  <c r="T739" i="5" s="1"/>
  <c r="B740" i="5"/>
  <c r="T740" i="5" s="1"/>
  <c r="B741" i="5"/>
  <c r="T741" i="5" s="1"/>
  <c r="B742" i="5"/>
  <c r="T742" i="5" s="1"/>
  <c r="B743" i="5"/>
  <c r="T743" i="5" s="1"/>
  <c r="B744" i="5"/>
  <c r="T744" i="5" s="1"/>
  <c r="B745" i="5"/>
  <c r="T745" i="5" s="1"/>
  <c r="B746" i="5"/>
  <c r="T746" i="5" s="1"/>
  <c r="B747" i="5"/>
  <c r="T747" i="5" s="1"/>
  <c r="B748" i="5"/>
  <c r="T748" i="5" s="1"/>
  <c r="B749" i="5"/>
  <c r="T749" i="5" s="1"/>
  <c r="B750" i="5"/>
  <c r="T750" i="5" s="1"/>
  <c r="B751" i="5"/>
  <c r="T751" i="5" s="1"/>
  <c r="B752" i="5"/>
  <c r="T752" i="5" s="1"/>
  <c r="B753" i="5"/>
  <c r="T753" i="5" s="1"/>
  <c r="B754" i="5"/>
  <c r="T754" i="5" s="1"/>
  <c r="B755" i="5"/>
  <c r="T755" i="5" s="1"/>
  <c r="B756" i="5"/>
  <c r="T756" i="5" s="1"/>
  <c r="B757" i="5"/>
  <c r="T757" i="5" s="1"/>
  <c r="B758" i="5"/>
  <c r="T758" i="5" s="1"/>
  <c r="B759" i="5"/>
  <c r="T759" i="5" s="1"/>
  <c r="B760" i="5"/>
  <c r="T760" i="5" s="1"/>
  <c r="B761" i="5"/>
  <c r="T761" i="5" s="1"/>
  <c r="B762" i="5"/>
  <c r="T762" i="5" s="1"/>
  <c r="B763" i="5"/>
  <c r="T763" i="5" s="1"/>
  <c r="B764" i="5"/>
  <c r="T764" i="5" s="1"/>
  <c r="B765" i="5"/>
  <c r="T765" i="5" s="1"/>
  <c r="B766" i="5"/>
  <c r="T766" i="5" s="1"/>
  <c r="B767" i="5"/>
  <c r="T767" i="5" s="1"/>
  <c r="B768" i="5"/>
  <c r="T768" i="5" s="1"/>
  <c r="B769" i="5"/>
  <c r="T769" i="5" s="1"/>
  <c r="B770" i="5"/>
  <c r="T770" i="5" s="1"/>
  <c r="B771" i="5"/>
  <c r="T771" i="5" s="1"/>
  <c r="B772" i="5"/>
  <c r="T772" i="5" s="1"/>
  <c r="B773" i="5"/>
  <c r="T773" i="5" s="1"/>
  <c r="B774" i="5"/>
  <c r="T774" i="5" s="1"/>
  <c r="B775" i="5"/>
  <c r="T775" i="5" s="1"/>
  <c r="B776" i="5"/>
  <c r="T776" i="5" s="1"/>
  <c r="B777" i="5"/>
  <c r="T777" i="5" s="1"/>
  <c r="B778" i="5"/>
  <c r="T778" i="5" s="1"/>
  <c r="B779" i="5"/>
  <c r="T779" i="5" s="1"/>
  <c r="B780" i="5"/>
  <c r="T780" i="5" s="1"/>
  <c r="B781" i="5"/>
  <c r="T781" i="5" s="1"/>
  <c r="B782" i="5"/>
  <c r="T782" i="5" s="1"/>
  <c r="B783" i="5"/>
  <c r="T783" i="5" s="1"/>
  <c r="B784" i="5"/>
  <c r="T784" i="5" s="1"/>
  <c r="B785" i="5"/>
  <c r="T785" i="5" s="1"/>
  <c r="B786" i="5"/>
  <c r="T786" i="5" s="1"/>
  <c r="B787" i="5"/>
  <c r="T787" i="5" s="1"/>
  <c r="B788" i="5"/>
  <c r="T788" i="5" s="1"/>
  <c r="B789" i="5"/>
  <c r="T789" i="5" s="1"/>
  <c r="B790" i="5"/>
  <c r="B791" i="5"/>
  <c r="T791" i="5" s="1"/>
  <c r="B792" i="5"/>
  <c r="T792" i="5" s="1"/>
  <c r="B793" i="5"/>
  <c r="T793" i="5" s="1"/>
  <c r="B794" i="5"/>
  <c r="T794" i="5" s="1"/>
  <c r="B795" i="5"/>
  <c r="T795" i="5" s="1"/>
  <c r="B796" i="5"/>
  <c r="T796" i="5" s="1"/>
  <c r="B797" i="5"/>
  <c r="T797" i="5" s="1"/>
  <c r="B798" i="5"/>
  <c r="T798" i="5" s="1"/>
  <c r="B799" i="5"/>
  <c r="T799" i="5" s="1"/>
  <c r="B800" i="5"/>
  <c r="T800" i="5" s="1"/>
  <c r="B801" i="5"/>
  <c r="T801" i="5" s="1"/>
  <c r="B802" i="5"/>
  <c r="T802" i="5" s="1"/>
  <c r="B803" i="5"/>
  <c r="T803" i="5" s="1"/>
  <c r="B804" i="5"/>
  <c r="T804" i="5" s="1"/>
  <c r="B805" i="5"/>
  <c r="T805" i="5" s="1"/>
  <c r="B806" i="5"/>
  <c r="T806" i="5" s="1"/>
  <c r="B807" i="5"/>
  <c r="T807" i="5" s="1"/>
  <c r="B808" i="5"/>
  <c r="T808" i="5" s="1"/>
  <c r="B809" i="5"/>
  <c r="T809" i="5" s="1"/>
  <c r="B810" i="5"/>
  <c r="T810" i="5" s="1"/>
  <c r="B811" i="5"/>
  <c r="T811" i="5" s="1"/>
  <c r="B812" i="5"/>
  <c r="T812" i="5" s="1"/>
  <c r="B813" i="5"/>
  <c r="T813" i="5" s="1"/>
  <c r="B814" i="5"/>
  <c r="T814" i="5" s="1"/>
  <c r="B815" i="5"/>
  <c r="T815" i="5" s="1"/>
  <c r="B816" i="5"/>
  <c r="T816" i="5" s="1"/>
  <c r="B817" i="5"/>
  <c r="T817" i="5" s="1"/>
  <c r="B818" i="5"/>
  <c r="T818" i="5" s="1"/>
  <c r="B819" i="5"/>
  <c r="T819" i="5" s="1"/>
  <c r="B820" i="5"/>
  <c r="T820" i="5" s="1"/>
  <c r="B821" i="5"/>
  <c r="T821" i="5" s="1"/>
  <c r="B822" i="5"/>
  <c r="T822" i="5" s="1"/>
  <c r="B823" i="5"/>
  <c r="T823" i="5" s="1"/>
  <c r="B824" i="5"/>
  <c r="T824" i="5" s="1"/>
  <c r="B825" i="5"/>
  <c r="T825" i="5" s="1"/>
  <c r="B826" i="5"/>
  <c r="T826" i="5" s="1"/>
  <c r="B827" i="5"/>
  <c r="T827" i="5" s="1"/>
  <c r="B828" i="5"/>
  <c r="T828" i="5" s="1"/>
  <c r="B829" i="5"/>
  <c r="T829" i="5" s="1"/>
  <c r="B830" i="5"/>
  <c r="T830" i="5" s="1"/>
  <c r="B831" i="5"/>
  <c r="T831" i="5" s="1"/>
  <c r="B832" i="5"/>
  <c r="T832" i="5" s="1"/>
  <c r="B833" i="5"/>
  <c r="T833" i="5" s="1"/>
  <c r="B834" i="5"/>
  <c r="T834" i="5" s="1"/>
  <c r="B835" i="5"/>
  <c r="T835" i="5" s="1"/>
  <c r="B836" i="5"/>
  <c r="T836" i="5" s="1"/>
  <c r="B837" i="5"/>
  <c r="T837" i="5" s="1"/>
  <c r="B838" i="5"/>
  <c r="T838" i="5" s="1"/>
  <c r="B839" i="5"/>
  <c r="T839" i="5" s="1"/>
  <c r="B840" i="5"/>
  <c r="T840" i="5" s="1"/>
  <c r="B841" i="5"/>
  <c r="T841" i="5" s="1"/>
  <c r="B842" i="5"/>
  <c r="T842" i="5" s="1"/>
  <c r="B843" i="5"/>
  <c r="T843" i="5" s="1"/>
  <c r="B844" i="5"/>
  <c r="T844" i="5" s="1"/>
  <c r="B845" i="5"/>
  <c r="T845" i="5" s="1"/>
  <c r="B846" i="5"/>
  <c r="T846" i="5" s="1"/>
  <c r="B847" i="5"/>
  <c r="T847" i="5" s="1"/>
  <c r="B848" i="5"/>
  <c r="T848" i="5" s="1"/>
  <c r="B849" i="5"/>
  <c r="T849" i="5" s="1"/>
  <c r="B850" i="5"/>
  <c r="T850" i="5" s="1"/>
  <c r="B851" i="5"/>
  <c r="T851" i="5" s="1"/>
  <c r="B852" i="5"/>
  <c r="T852" i="5" s="1"/>
  <c r="B853" i="5"/>
  <c r="T853" i="5" s="1"/>
  <c r="B854" i="5"/>
  <c r="T854" i="5" s="1"/>
  <c r="B855" i="5"/>
  <c r="T855" i="5" s="1"/>
  <c r="B856" i="5"/>
  <c r="T856" i="5" s="1"/>
  <c r="B857" i="5"/>
  <c r="T857" i="5" s="1"/>
  <c r="B858" i="5"/>
  <c r="T858" i="5" s="1"/>
  <c r="B859" i="5"/>
  <c r="T859" i="5" s="1"/>
  <c r="B860" i="5"/>
  <c r="T860" i="5" s="1"/>
  <c r="B861" i="5"/>
  <c r="T861" i="5" s="1"/>
  <c r="B862" i="5"/>
  <c r="T862" i="5" s="1"/>
  <c r="B863" i="5"/>
  <c r="T863" i="5" s="1"/>
  <c r="B864" i="5"/>
  <c r="T864" i="5" s="1"/>
  <c r="B865" i="5"/>
  <c r="T865" i="5" s="1"/>
  <c r="B866" i="5"/>
  <c r="T866" i="5" s="1"/>
  <c r="B867" i="5"/>
  <c r="T867" i="5" s="1"/>
  <c r="B868" i="5"/>
  <c r="T868" i="5" s="1"/>
  <c r="B869" i="5"/>
  <c r="T869" i="5" s="1"/>
  <c r="B870" i="5"/>
  <c r="T870" i="5" s="1"/>
  <c r="B871" i="5"/>
  <c r="T871" i="5" s="1"/>
  <c r="B872" i="5"/>
  <c r="T872" i="5" s="1"/>
  <c r="B873" i="5"/>
  <c r="T873" i="5" s="1"/>
  <c r="B874" i="5"/>
  <c r="T874" i="5" s="1"/>
  <c r="B875" i="5"/>
  <c r="T875" i="5" s="1"/>
  <c r="B876" i="5"/>
  <c r="T876" i="5" s="1"/>
  <c r="B877" i="5"/>
  <c r="T877" i="5" s="1"/>
  <c r="B878" i="5"/>
  <c r="T878" i="5" s="1"/>
  <c r="B879" i="5"/>
  <c r="T879" i="5" s="1"/>
  <c r="B880" i="5"/>
  <c r="T880" i="5" s="1"/>
  <c r="B881" i="5"/>
  <c r="T881" i="5" s="1"/>
  <c r="B882" i="5"/>
  <c r="T882" i="5" s="1"/>
  <c r="B883" i="5"/>
  <c r="T883" i="5" s="1"/>
  <c r="B884" i="5"/>
  <c r="T884" i="5" s="1"/>
  <c r="B885" i="5"/>
  <c r="T885" i="5" s="1"/>
  <c r="B886" i="5"/>
  <c r="T886" i="5" s="1"/>
  <c r="B887" i="5"/>
  <c r="T887" i="5" s="1"/>
  <c r="B888" i="5"/>
  <c r="T888" i="5" s="1"/>
  <c r="B889" i="5"/>
  <c r="T889" i="5" s="1"/>
  <c r="B890" i="5"/>
  <c r="T890" i="5" s="1"/>
  <c r="B891" i="5"/>
  <c r="T891" i="5" s="1"/>
  <c r="B892" i="5"/>
  <c r="T892" i="5" s="1"/>
  <c r="B893" i="5"/>
  <c r="T893" i="5" s="1"/>
  <c r="B894" i="5"/>
  <c r="T894" i="5" s="1"/>
  <c r="B895" i="5"/>
  <c r="T895" i="5" s="1"/>
  <c r="B896" i="5"/>
  <c r="T896" i="5" s="1"/>
  <c r="B897" i="5"/>
  <c r="T897" i="5" s="1"/>
  <c r="B898" i="5"/>
  <c r="T898" i="5" s="1"/>
  <c r="B899" i="5"/>
  <c r="T899" i="5" s="1"/>
  <c r="B900" i="5"/>
  <c r="T900" i="5" s="1"/>
  <c r="B901" i="5"/>
  <c r="T901" i="5" s="1"/>
  <c r="B902" i="5"/>
  <c r="T902" i="5" s="1"/>
  <c r="B903" i="5"/>
  <c r="T903" i="5" s="1"/>
  <c r="B904" i="5"/>
  <c r="T904" i="5" s="1"/>
  <c r="B905" i="5"/>
  <c r="T905" i="5" s="1"/>
  <c r="B906" i="5"/>
  <c r="T906" i="5" s="1"/>
  <c r="B907" i="5"/>
  <c r="T907" i="5" s="1"/>
  <c r="B908" i="5"/>
  <c r="T908" i="5" s="1"/>
  <c r="B909" i="5"/>
  <c r="T909" i="5" s="1"/>
  <c r="B910" i="5"/>
  <c r="T910" i="5" s="1"/>
  <c r="B911" i="5"/>
  <c r="T911" i="5" s="1"/>
  <c r="B912" i="5"/>
  <c r="T912" i="5" s="1"/>
  <c r="B913" i="5"/>
  <c r="T913" i="5" s="1"/>
  <c r="B914" i="5"/>
  <c r="T914" i="5" s="1"/>
  <c r="B915" i="5"/>
  <c r="T915" i="5" s="1"/>
  <c r="B916" i="5"/>
  <c r="T916" i="5" s="1"/>
  <c r="B917" i="5"/>
  <c r="T917" i="5" s="1"/>
  <c r="B918" i="5"/>
  <c r="T918" i="5" s="1"/>
  <c r="B919" i="5"/>
  <c r="T919" i="5" s="1"/>
  <c r="B920" i="5"/>
  <c r="T920" i="5" s="1"/>
  <c r="B921" i="5"/>
  <c r="T921" i="5" s="1"/>
  <c r="B922" i="5"/>
  <c r="T922" i="5" s="1"/>
  <c r="B923" i="5"/>
  <c r="B924" i="5"/>
  <c r="T924" i="5" s="1"/>
  <c r="B925" i="5"/>
  <c r="T925" i="5" s="1"/>
  <c r="B926" i="5"/>
  <c r="T926" i="5" s="1"/>
  <c r="B927" i="5"/>
  <c r="T927" i="5" s="1"/>
  <c r="B928" i="5"/>
  <c r="T928" i="5" s="1"/>
  <c r="B929" i="5"/>
  <c r="T929" i="5" s="1"/>
  <c r="B930" i="5"/>
  <c r="T930" i="5" s="1"/>
  <c r="B931" i="5"/>
  <c r="T931" i="5" s="1"/>
  <c r="B932" i="5"/>
  <c r="T932" i="5" s="1"/>
  <c r="B933" i="5"/>
  <c r="T933" i="5" s="1"/>
  <c r="B934" i="5"/>
  <c r="T934" i="5" s="1"/>
  <c r="B935" i="5"/>
  <c r="T935" i="5" s="1"/>
  <c r="B936" i="5"/>
  <c r="T936" i="5" s="1"/>
  <c r="B937" i="5"/>
  <c r="T937" i="5" s="1"/>
  <c r="B938" i="5"/>
  <c r="T938" i="5" s="1"/>
  <c r="B939" i="5"/>
  <c r="T939" i="5" s="1"/>
  <c r="B940" i="5"/>
  <c r="T940" i="5" s="1"/>
  <c r="B941" i="5"/>
  <c r="T941" i="5" s="1"/>
  <c r="B942" i="5"/>
  <c r="T942" i="5" s="1"/>
  <c r="B943" i="5"/>
  <c r="T943" i="5" s="1"/>
  <c r="B944" i="5"/>
  <c r="T944" i="5" s="1"/>
  <c r="B945" i="5"/>
  <c r="T945" i="5" s="1"/>
  <c r="B946" i="5"/>
  <c r="T946" i="5" s="1"/>
  <c r="B947" i="5"/>
  <c r="T947" i="5" s="1"/>
  <c r="B948" i="5"/>
  <c r="T948" i="5" s="1"/>
  <c r="B949" i="5"/>
  <c r="T949" i="5" s="1"/>
  <c r="B950" i="5"/>
  <c r="T950" i="5" s="1"/>
  <c r="B951" i="5"/>
  <c r="T951" i="5" s="1"/>
  <c r="B952" i="5"/>
  <c r="T952" i="5" s="1"/>
  <c r="B953" i="5"/>
  <c r="T953" i="5" s="1"/>
  <c r="B954" i="5"/>
  <c r="T954" i="5" s="1"/>
  <c r="B955" i="5"/>
  <c r="T955" i="5" s="1"/>
  <c r="B956" i="5"/>
  <c r="T956" i="5" s="1"/>
  <c r="B957" i="5"/>
  <c r="B958" i="5"/>
  <c r="T958" i="5" s="1"/>
  <c r="B959" i="5"/>
  <c r="T959" i="5" s="1"/>
  <c r="B960" i="5"/>
  <c r="T960" i="5" s="1"/>
  <c r="B961" i="5"/>
  <c r="T961" i="5" s="1"/>
  <c r="B962" i="5"/>
  <c r="T962" i="5" s="1"/>
  <c r="B963" i="5"/>
  <c r="T963" i="5" s="1"/>
  <c r="B964" i="5"/>
  <c r="T964" i="5" s="1"/>
  <c r="B965" i="5"/>
  <c r="T965" i="5" s="1"/>
  <c r="B966" i="5"/>
  <c r="T966" i="5" s="1"/>
  <c r="B967" i="5"/>
  <c r="T967" i="5" s="1"/>
  <c r="B968" i="5"/>
  <c r="T968" i="5" s="1"/>
  <c r="B969" i="5"/>
  <c r="T969" i="5" s="1"/>
  <c r="B970" i="5"/>
  <c r="T970" i="5" s="1"/>
  <c r="B971" i="5"/>
  <c r="T971" i="5" s="1"/>
  <c r="B972" i="5"/>
  <c r="T972" i="5" s="1"/>
  <c r="B973" i="5"/>
  <c r="T973" i="5" s="1"/>
  <c r="B974" i="5"/>
  <c r="T974" i="5" s="1"/>
  <c r="B975" i="5"/>
  <c r="T975" i="5" s="1"/>
  <c r="B976" i="5"/>
  <c r="T976" i="5" s="1"/>
  <c r="B977" i="5"/>
  <c r="T977" i="5" s="1"/>
  <c r="B978" i="5"/>
  <c r="T978" i="5" s="1"/>
  <c r="B979" i="5"/>
  <c r="T979" i="5" s="1"/>
  <c r="B980" i="5"/>
  <c r="T980" i="5" s="1"/>
  <c r="B981" i="5"/>
  <c r="T981" i="5" s="1"/>
  <c r="B982" i="5"/>
  <c r="T982" i="5" s="1"/>
  <c r="B983" i="5"/>
  <c r="T983" i="5" s="1"/>
  <c r="B984" i="5"/>
  <c r="T984" i="5" s="1"/>
  <c r="B985" i="5"/>
  <c r="T985" i="5" s="1"/>
  <c r="B986" i="5"/>
  <c r="T986" i="5" s="1"/>
  <c r="B987" i="5"/>
  <c r="T987" i="5" s="1"/>
  <c r="B988" i="5"/>
  <c r="T988" i="5" s="1"/>
  <c r="B989" i="5"/>
  <c r="T989" i="5" s="1"/>
  <c r="B990" i="5"/>
  <c r="T990" i="5" s="1"/>
  <c r="B991" i="5"/>
  <c r="T991" i="5" s="1"/>
  <c r="B992" i="5"/>
  <c r="T992" i="5" s="1"/>
  <c r="B993" i="5"/>
  <c r="T993" i="5" s="1"/>
  <c r="B994" i="5"/>
  <c r="T994" i="5" s="1"/>
  <c r="B995" i="5"/>
  <c r="T995" i="5" s="1"/>
  <c r="B996" i="5"/>
  <c r="T996" i="5" s="1"/>
  <c r="B997" i="5"/>
  <c r="T997" i="5" s="1"/>
  <c r="B998" i="5"/>
  <c r="T998" i="5" s="1"/>
  <c r="B999" i="5"/>
  <c r="T999" i="5" s="1"/>
  <c r="B1000" i="5"/>
  <c r="T1000" i="5" s="1"/>
  <c r="B1001" i="5"/>
  <c r="T1001" i="5" s="1"/>
  <c r="B1002" i="5"/>
  <c r="T1002" i="5" s="1"/>
  <c r="B1003" i="5"/>
  <c r="T1003" i="5" s="1"/>
  <c r="B1004" i="5"/>
  <c r="T1004" i="5" s="1"/>
  <c r="B1005" i="5"/>
  <c r="T1005" i="5" s="1"/>
  <c r="B1006" i="5"/>
  <c r="T1006" i="5" s="1"/>
  <c r="B1007" i="5"/>
  <c r="T1007" i="5" s="1"/>
  <c r="B1008" i="5"/>
  <c r="T1008" i="5" s="1"/>
  <c r="B1009" i="5"/>
  <c r="T1009" i="5" s="1"/>
  <c r="B1010" i="5"/>
  <c r="T1010" i="5" s="1"/>
  <c r="B1011" i="5"/>
  <c r="T1011" i="5" s="1"/>
  <c r="B1012" i="5"/>
  <c r="T1012" i="5" s="1"/>
  <c r="B1013" i="5"/>
  <c r="T1013" i="5" s="1"/>
  <c r="B1014" i="5"/>
  <c r="T1014" i="5" s="1"/>
  <c r="B1015" i="5"/>
  <c r="T1015" i="5" s="1"/>
  <c r="B1016" i="5"/>
  <c r="T1016" i="5" s="1"/>
  <c r="B1017" i="5"/>
  <c r="T1017" i="5" s="1"/>
  <c r="B1018" i="5"/>
  <c r="T1018" i="5" s="1"/>
  <c r="B1019" i="5"/>
  <c r="T1019" i="5" s="1"/>
  <c r="B1020" i="5"/>
  <c r="T1020" i="5" s="1"/>
  <c r="B1021" i="5"/>
  <c r="T1021" i="5" s="1"/>
  <c r="B1022" i="5"/>
  <c r="T1022" i="5" s="1"/>
  <c r="B1023" i="5"/>
  <c r="T1023" i="5" s="1"/>
  <c r="B1024" i="5"/>
  <c r="T1024" i="5" s="1"/>
  <c r="B1025" i="5"/>
  <c r="T1025" i="5" s="1"/>
  <c r="B1026" i="5"/>
  <c r="B1027" i="5"/>
  <c r="T1027" i="5" s="1"/>
  <c r="B1028" i="5"/>
  <c r="T1028" i="5" s="1"/>
  <c r="B1029" i="5"/>
  <c r="T1029" i="5" s="1"/>
  <c r="B1030" i="5"/>
  <c r="T1030" i="5" s="1"/>
  <c r="B1031" i="5"/>
  <c r="T1031" i="5" s="1"/>
  <c r="B1032" i="5"/>
  <c r="T1032" i="5" s="1"/>
  <c r="B1033" i="5"/>
  <c r="B1034" i="5"/>
  <c r="T1034" i="5" s="1"/>
  <c r="B1035" i="5"/>
  <c r="T1035" i="5" s="1"/>
  <c r="B1036" i="5"/>
  <c r="T1036" i="5" s="1"/>
  <c r="B1037" i="5"/>
  <c r="T1037" i="5" s="1"/>
  <c r="B1038" i="5"/>
  <c r="T1038" i="5" s="1"/>
  <c r="B1039" i="5"/>
  <c r="T1039" i="5" s="1"/>
  <c r="B1040" i="5"/>
  <c r="T1040" i="5" s="1"/>
  <c r="B1041" i="5"/>
  <c r="T1041" i="5" s="1"/>
  <c r="B1042" i="5"/>
  <c r="T1042" i="5" s="1"/>
  <c r="B1043" i="5"/>
  <c r="T1043" i="5" s="1"/>
  <c r="B1044" i="5"/>
  <c r="T1044" i="5" s="1"/>
  <c r="B1045" i="5"/>
  <c r="T1045" i="5" s="1"/>
  <c r="B1046" i="5"/>
  <c r="T1046" i="5" s="1"/>
  <c r="B1047" i="5"/>
  <c r="T1047" i="5" s="1"/>
  <c r="B1048" i="5"/>
  <c r="T1048" i="5" s="1"/>
  <c r="B1049" i="5"/>
  <c r="T1049" i="5" s="1"/>
  <c r="B1050" i="5"/>
  <c r="T1050" i="5" s="1"/>
  <c r="B1051" i="5"/>
  <c r="T1051" i="5" s="1"/>
  <c r="B1052" i="5"/>
  <c r="T1052" i="5" s="1"/>
  <c r="B1053" i="5"/>
  <c r="T1053" i="5" s="1"/>
  <c r="B1054" i="5"/>
  <c r="B1055" i="5"/>
  <c r="T1055" i="5" s="1"/>
  <c r="B1056" i="5"/>
  <c r="T1056" i="5" s="1"/>
  <c r="B1057" i="5"/>
  <c r="T1057" i="5" s="1"/>
  <c r="B1058" i="5"/>
  <c r="T1058" i="5" s="1"/>
  <c r="B1059" i="5"/>
  <c r="T1059" i="5" s="1"/>
  <c r="B1060" i="5"/>
  <c r="T1060" i="5" s="1"/>
  <c r="B1061" i="5"/>
  <c r="B1062" i="5"/>
  <c r="T1062" i="5" s="1"/>
  <c r="B1063" i="5"/>
  <c r="T1063" i="5" s="1"/>
  <c r="B1064" i="5"/>
  <c r="T1064" i="5" s="1"/>
  <c r="B1065" i="5"/>
  <c r="T1065" i="5" s="1"/>
  <c r="B1066" i="5"/>
  <c r="T1066" i="5" s="1"/>
  <c r="B1067" i="5"/>
  <c r="T1067" i="5" s="1"/>
  <c r="B1068" i="5"/>
  <c r="T1068" i="5" s="1"/>
  <c r="B1069" i="5"/>
  <c r="T1069" i="5" s="1"/>
  <c r="B1070" i="5"/>
  <c r="T1070" i="5" s="1"/>
  <c r="B1071" i="5"/>
  <c r="T1071" i="5" s="1"/>
  <c r="B1072" i="5"/>
  <c r="T1072" i="5" s="1"/>
  <c r="B1073" i="5"/>
  <c r="T1073" i="5" s="1"/>
  <c r="B1074" i="5"/>
  <c r="T1074" i="5" s="1"/>
  <c r="B1075" i="5"/>
  <c r="T1075" i="5" s="1"/>
  <c r="B1076" i="5"/>
  <c r="T1076" i="5" s="1"/>
  <c r="B1077" i="5"/>
  <c r="T1077" i="5" s="1"/>
  <c r="B1078" i="5"/>
  <c r="T1078" i="5" s="1"/>
  <c r="B1079" i="5"/>
  <c r="T1079" i="5" s="1"/>
  <c r="B1080" i="5"/>
  <c r="T1080" i="5" s="1"/>
  <c r="B1081" i="5"/>
  <c r="T1081" i="5" s="1"/>
  <c r="B1082" i="5"/>
  <c r="T1082" i="5" s="1"/>
  <c r="B1083" i="5"/>
  <c r="T1083" i="5" s="1"/>
  <c r="B1084" i="5"/>
  <c r="T1084" i="5" s="1"/>
  <c r="B1085" i="5"/>
  <c r="T1085" i="5" s="1"/>
  <c r="B1086" i="5"/>
  <c r="T1086" i="5" s="1"/>
  <c r="B1087" i="5"/>
  <c r="T1087" i="5" s="1"/>
  <c r="B1088" i="5"/>
  <c r="T1088" i="5" s="1"/>
  <c r="B1089" i="5"/>
  <c r="T1089" i="5" s="1"/>
  <c r="B1090" i="5"/>
  <c r="T1090" i="5" s="1"/>
  <c r="B1091" i="5"/>
  <c r="T1091" i="5" s="1"/>
  <c r="B1092" i="5"/>
  <c r="T1092" i="5" s="1"/>
  <c r="B1093" i="5"/>
  <c r="T1093" i="5" s="1"/>
  <c r="B1094" i="5"/>
  <c r="T1094" i="5" s="1"/>
  <c r="B1095" i="5"/>
  <c r="T1095" i="5" s="1"/>
  <c r="B1096" i="5"/>
  <c r="T1096" i="5" s="1"/>
  <c r="B1097" i="5"/>
  <c r="T1097" i="5" s="1"/>
  <c r="B1098" i="5"/>
  <c r="T1098" i="5" s="1"/>
  <c r="B1099" i="5"/>
  <c r="T1099" i="5" s="1"/>
  <c r="B1100" i="5"/>
  <c r="T1100" i="5" s="1"/>
  <c r="B1101" i="5"/>
  <c r="T1101" i="5" s="1"/>
  <c r="B1102" i="5"/>
  <c r="T1102" i="5" s="1"/>
  <c r="B1103" i="5"/>
  <c r="T1103" i="5" s="1"/>
  <c r="B1104" i="5"/>
  <c r="T1104" i="5" s="1"/>
  <c r="B1105" i="5"/>
  <c r="T1105" i="5" s="1"/>
  <c r="B1106" i="5"/>
  <c r="T1106" i="5" s="1"/>
  <c r="B1107" i="5"/>
  <c r="T1107" i="5" s="1"/>
  <c r="B1108" i="5"/>
  <c r="T1108" i="5" s="1"/>
  <c r="B1109" i="5"/>
  <c r="T1109" i="5" s="1"/>
  <c r="B1110" i="5"/>
  <c r="T1110" i="5" s="1"/>
  <c r="B1111" i="5"/>
  <c r="T1111" i="5" s="1"/>
  <c r="B1112" i="5"/>
  <c r="T1112" i="5" s="1"/>
  <c r="B1113" i="5"/>
  <c r="T1113" i="5" s="1"/>
  <c r="B1114" i="5"/>
  <c r="T1114" i="5" s="1"/>
  <c r="B1115" i="5"/>
  <c r="T1115" i="5" s="1"/>
  <c r="B1116" i="5"/>
  <c r="T1116" i="5" s="1"/>
  <c r="B1117" i="5"/>
  <c r="T1117" i="5" s="1"/>
  <c r="B1118" i="5"/>
  <c r="T1118" i="5" s="1"/>
  <c r="B1119" i="5"/>
  <c r="T1119" i="5" s="1"/>
  <c r="B1120" i="5"/>
  <c r="T1120" i="5" s="1"/>
  <c r="B1121" i="5"/>
  <c r="T1121" i="5" s="1"/>
  <c r="B1122" i="5"/>
  <c r="B1123" i="5"/>
  <c r="T1123" i="5" s="1"/>
  <c r="B1124" i="5"/>
  <c r="T1124" i="5" s="1"/>
  <c r="B1125" i="5"/>
  <c r="T1125" i="5" s="1"/>
  <c r="B1126" i="5"/>
  <c r="T1126" i="5" s="1"/>
  <c r="B1127" i="5"/>
  <c r="T1127" i="5" s="1"/>
  <c r="B1128" i="5"/>
  <c r="T1128" i="5" s="1"/>
  <c r="B1129" i="5"/>
  <c r="T1129" i="5" s="1"/>
  <c r="B1130" i="5"/>
  <c r="T1130" i="5" s="1"/>
  <c r="B1131" i="5"/>
  <c r="T1131" i="5" s="1"/>
  <c r="B1132" i="5"/>
  <c r="T1132" i="5" s="1"/>
  <c r="B1133" i="5"/>
  <c r="T1133" i="5" s="1"/>
  <c r="B1134" i="5"/>
  <c r="T1134" i="5" s="1"/>
  <c r="B1135" i="5"/>
  <c r="T1135" i="5" s="1"/>
  <c r="B1136" i="5"/>
  <c r="T1136" i="5" s="1"/>
  <c r="B1137" i="5"/>
  <c r="T1137" i="5" s="1"/>
  <c r="B1138" i="5"/>
  <c r="T1138" i="5" s="1"/>
  <c r="B1139" i="5"/>
  <c r="T1139" i="5" s="1"/>
  <c r="B1140" i="5"/>
  <c r="T1140" i="5" s="1"/>
  <c r="B1141" i="5"/>
  <c r="T1141" i="5" s="1"/>
  <c r="B1142" i="5"/>
  <c r="T1142" i="5" s="1"/>
  <c r="B1143" i="5"/>
  <c r="T1143" i="5" s="1"/>
  <c r="B1144" i="5"/>
  <c r="T1144" i="5" s="1"/>
  <c r="B1145" i="5"/>
  <c r="T1145" i="5" s="1"/>
  <c r="B1146" i="5"/>
  <c r="T1146" i="5" s="1"/>
  <c r="B1147" i="5"/>
  <c r="T1147" i="5" s="1"/>
  <c r="B1148" i="5"/>
  <c r="T1148" i="5" s="1"/>
  <c r="B1149" i="5"/>
  <c r="T1149" i="5" s="1"/>
  <c r="B1150" i="5"/>
  <c r="B1151" i="5"/>
  <c r="T1151" i="5" s="1"/>
  <c r="B1152" i="5"/>
  <c r="T1152" i="5" s="1"/>
  <c r="B1153" i="5"/>
  <c r="T1153" i="5" s="1"/>
  <c r="B1154" i="5"/>
  <c r="T1154" i="5" s="1"/>
  <c r="B1155" i="5"/>
  <c r="T1155" i="5" s="1"/>
  <c r="B1156" i="5"/>
  <c r="T1156" i="5" s="1"/>
  <c r="B1157" i="5"/>
  <c r="B1158" i="5"/>
  <c r="T1158" i="5" s="1"/>
  <c r="B1159" i="5"/>
  <c r="T1159" i="5" s="1"/>
  <c r="B1160" i="5"/>
  <c r="T1160" i="5" s="1"/>
  <c r="B1161" i="5"/>
  <c r="T1161" i="5" s="1"/>
  <c r="B1162" i="5"/>
  <c r="T1162" i="5" s="1"/>
  <c r="B1163" i="5"/>
  <c r="T1163" i="5" s="1"/>
  <c r="B1164" i="5"/>
  <c r="T1164" i="5" s="1"/>
  <c r="B1165" i="5"/>
  <c r="T1165" i="5" s="1"/>
  <c r="B1166" i="5"/>
  <c r="T1166" i="5" s="1"/>
  <c r="B1167" i="5"/>
  <c r="T1167" i="5" s="1"/>
  <c r="B1168" i="5"/>
  <c r="T1168" i="5" s="1"/>
  <c r="B1169" i="5"/>
  <c r="T1169" i="5" s="1"/>
  <c r="B1170" i="5"/>
  <c r="T1170" i="5" s="1"/>
  <c r="B1171" i="5"/>
  <c r="T1171" i="5" s="1"/>
  <c r="B1172" i="5"/>
  <c r="T1172" i="5" s="1"/>
  <c r="B1173" i="5"/>
  <c r="T1173" i="5" s="1"/>
  <c r="B1174" i="5"/>
  <c r="T1174" i="5" s="1"/>
  <c r="B1175" i="5"/>
  <c r="T1175" i="5" s="1"/>
  <c r="B1176" i="5"/>
  <c r="T1176" i="5" s="1"/>
  <c r="B1177" i="5"/>
  <c r="T1177" i="5" s="1"/>
  <c r="B1178" i="5"/>
  <c r="T1178" i="5" s="1"/>
  <c r="B1179" i="5"/>
  <c r="T1179" i="5" s="1"/>
  <c r="B1180" i="5"/>
  <c r="T1180" i="5" s="1"/>
  <c r="B1181" i="5"/>
  <c r="T1181" i="5" s="1"/>
  <c r="B1182" i="5"/>
  <c r="T1182" i="5" s="1"/>
  <c r="B1183" i="5"/>
  <c r="T1183" i="5" s="1"/>
  <c r="B1184" i="5"/>
  <c r="T1184" i="5" s="1"/>
  <c r="B1185" i="5"/>
  <c r="T1185" i="5" s="1"/>
  <c r="B1186" i="5"/>
  <c r="T1186" i="5" s="1"/>
  <c r="B1187" i="5"/>
  <c r="T1187" i="5" s="1"/>
  <c r="B1188" i="5"/>
  <c r="T1188" i="5" s="1"/>
  <c r="B1189" i="5"/>
  <c r="T1189" i="5" s="1"/>
  <c r="B1190" i="5"/>
  <c r="T1190" i="5" s="1"/>
  <c r="B1191" i="5"/>
  <c r="T1191" i="5" s="1"/>
  <c r="B1192" i="5"/>
  <c r="T1192" i="5" s="1"/>
  <c r="B1193" i="5"/>
  <c r="B1194" i="5"/>
  <c r="T1194" i="5" s="1"/>
  <c r="B1195" i="5"/>
  <c r="T1195" i="5" s="1"/>
  <c r="B1196" i="5"/>
  <c r="T1196" i="5" s="1"/>
  <c r="B1197" i="5"/>
  <c r="T1197" i="5" s="1"/>
  <c r="B1198" i="5"/>
  <c r="T1198" i="5" s="1"/>
  <c r="B1199" i="5"/>
  <c r="T1199" i="5" s="1"/>
  <c r="B1200" i="5"/>
  <c r="T1200" i="5" s="1"/>
  <c r="B1201" i="5"/>
  <c r="B1202" i="5"/>
  <c r="T1202" i="5" s="1"/>
  <c r="B1203" i="5"/>
  <c r="T1203" i="5" s="1"/>
  <c r="B1204" i="5"/>
  <c r="T1204" i="5" s="1"/>
  <c r="B1205" i="5"/>
  <c r="T1205" i="5" s="1"/>
  <c r="B1206" i="5"/>
  <c r="T1206" i="5" s="1"/>
  <c r="B1207" i="5"/>
  <c r="T1207" i="5" s="1"/>
  <c r="B1208" i="5"/>
  <c r="T1208" i="5" s="1"/>
  <c r="B1209" i="5"/>
  <c r="T1209" i="5" s="1"/>
  <c r="B1210" i="5"/>
  <c r="T1210" i="5" s="1"/>
  <c r="B1211" i="5"/>
  <c r="T1211" i="5" s="1"/>
  <c r="B1212" i="5"/>
  <c r="T1212" i="5" s="1"/>
  <c r="B1213" i="5"/>
  <c r="T1213" i="5" s="1"/>
  <c r="B1214" i="5"/>
  <c r="T1214" i="5" s="1"/>
  <c r="B1215" i="5"/>
  <c r="T1215" i="5" s="1"/>
  <c r="B1216" i="5"/>
  <c r="T1216" i="5" s="1"/>
  <c r="B1217" i="5"/>
  <c r="T1217" i="5" s="1"/>
  <c r="B1218" i="5"/>
  <c r="T1218" i="5" s="1"/>
  <c r="B1219" i="5"/>
  <c r="T1219" i="5" s="1"/>
  <c r="B1220" i="5"/>
  <c r="T1220" i="5" s="1"/>
  <c r="B1221" i="5"/>
  <c r="T1221" i="5" s="1"/>
  <c r="B1222" i="5"/>
  <c r="T1222" i="5" s="1"/>
  <c r="B1223" i="5"/>
  <c r="T1223" i="5" s="1"/>
  <c r="B1224" i="5"/>
  <c r="T1224" i="5" s="1"/>
  <c r="B1225" i="5"/>
  <c r="T1225" i="5" s="1"/>
  <c r="B1226" i="5"/>
  <c r="T1226" i="5" s="1"/>
  <c r="B1227" i="5"/>
  <c r="T1227" i="5" s="1"/>
  <c r="B1228" i="5"/>
  <c r="T1228" i="5" s="1"/>
  <c r="B1229" i="5"/>
  <c r="T1229" i="5" s="1"/>
  <c r="B1230" i="5"/>
  <c r="T1230" i="5" s="1"/>
  <c r="B1231" i="5"/>
  <c r="T1231" i="5" s="1"/>
  <c r="B1232" i="5"/>
  <c r="T1232" i="5" s="1"/>
  <c r="B1233" i="5"/>
  <c r="T1233" i="5" s="1"/>
  <c r="B1234" i="5"/>
  <c r="T1234" i="5" s="1"/>
  <c r="B1235" i="5"/>
  <c r="T1235" i="5" s="1"/>
  <c r="B1236" i="5"/>
  <c r="T1236" i="5" s="1"/>
  <c r="B1237" i="5"/>
  <c r="T1237" i="5" s="1"/>
  <c r="B1238" i="5"/>
  <c r="T1238" i="5" s="1"/>
  <c r="B1239" i="5"/>
  <c r="T1239" i="5" s="1"/>
  <c r="B1240" i="5"/>
  <c r="T1240" i="5" s="1"/>
  <c r="B1241" i="5"/>
  <c r="T1241" i="5" s="1"/>
  <c r="B1242" i="5"/>
  <c r="T1242" i="5" s="1"/>
  <c r="B1243" i="5"/>
  <c r="T1243" i="5" s="1"/>
  <c r="B1244" i="5"/>
  <c r="T1244" i="5" s="1"/>
  <c r="B1245" i="5"/>
  <c r="T1245" i="5" s="1"/>
  <c r="B1246" i="5"/>
  <c r="T1246" i="5" s="1"/>
  <c r="B1247" i="5"/>
  <c r="T1247" i="5" s="1"/>
  <c r="B1248" i="5"/>
  <c r="T1248" i="5" s="1"/>
  <c r="B1249" i="5"/>
  <c r="T1249" i="5" s="1"/>
  <c r="B1250" i="5"/>
  <c r="T1250" i="5" s="1"/>
  <c r="B1251" i="5"/>
  <c r="T1251" i="5" s="1"/>
  <c r="B1252" i="5"/>
  <c r="T1252" i="5" s="1"/>
  <c r="B1253" i="5"/>
  <c r="T1253" i="5" s="1"/>
  <c r="B1254" i="5"/>
  <c r="T1254" i="5" s="1"/>
  <c r="B1255" i="5"/>
  <c r="T1255" i="5" s="1"/>
  <c r="B1256" i="5"/>
  <c r="T1256" i="5" s="1"/>
  <c r="B1257" i="5"/>
  <c r="T1257" i="5" s="1"/>
  <c r="B1258" i="5"/>
  <c r="T1258" i="5" s="1"/>
  <c r="B1259" i="5"/>
  <c r="T1259" i="5" s="1"/>
  <c r="B1260" i="5"/>
  <c r="T1260" i="5" s="1"/>
  <c r="B1261" i="5"/>
  <c r="T1261" i="5" s="1"/>
  <c r="B1262" i="5"/>
  <c r="T1262" i="5" s="1"/>
  <c r="B1263" i="5"/>
  <c r="T1263" i="5" s="1"/>
  <c r="B1264" i="5"/>
  <c r="T1264" i="5" s="1"/>
  <c r="B1265" i="5"/>
  <c r="T1265" i="5" s="1"/>
  <c r="B1266" i="5"/>
  <c r="T1266" i="5" s="1"/>
  <c r="B1267" i="5"/>
  <c r="T1267" i="5" s="1"/>
  <c r="B1268" i="5"/>
  <c r="T1268" i="5" s="1"/>
  <c r="B1269" i="5"/>
  <c r="T1269" i="5" s="1"/>
  <c r="B1270" i="5"/>
  <c r="T1270" i="5" s="1"/>
  <c r="B1271" i="5"/>
  <c r="T1271" i="5" s="1"/>
  <c r="B1272" i="5"/>
  <c r="T1272" i="5" s="1"/>
  <c r="B1273" i="5"/>
  <c r="T1273" i="5" s="1"/>
  <c r="B1274" i="5"/>
  <c r="T1274" i="5" s="1"/>
  <c r="B1275" i="5"/>
  <c r="T1275" i="5" s="1"/>
  <c r="B1276" i="5"/>
  <c r="T1276" i="5" s="1"/>
  <c r="B1277" i="5"/>
  <c r="T1277" i="5" s="1"/>
  <c r="B1278" i="5"/>
  <c r="T1278" i="5" s="1"/>
  <c r="B1279" i="5"/>
  <c r="T1279" i="5" s="1"/>
  <c r="B1280" i="5"/>
  <c r="T1280" i="5" s="1"/>
  <c r="B1281" i="5"/>
  <c r="T1281" i="5" s="1"/>
  <c r="B1282" i="5"/>
  <c r="T1282" i="5" s="1"/>
  <c r="B1283" i="5"/>
  <c r="T1283" i="5" s="1"/>
  <c r="B1284" i="5"/>
  <c r="T1284" i="5" s="1"/>
  <c r="B1285" i="5"/>
  <c r="T1285" i="5" s="1"/>
  <c r="B1286" i="5"/>
  <c r="T1286" i="5" s="1"/>
  <c r="B1287" i="5"/>
  <c r="T1287" i="5" s="1"/>
  <c r="B1288" i="5"/>
  <c r="T1288" i="5" s="1"/>
  <c r="B1289" i="5"/>
  <c r="T1289" i="5" s="1"/>
  <c r="B1290" i="5"/>
  <c r="T1290" i="5" s="1"/>
  <c r="B1291" i="5"/>
  <c r="T1291" i="5" s="1"/>
  <c r="B1292" i="5"/>
  <c r="T1292" i="5" s="1"/>
  <c r="B1293" i="5"/>
  <c r="T1293" i="5" s="1"/>
  <c r="B1294" i="5"/>
  <c r="T1294" i="5" s="1"/>
  <c r="B1295" i="5"/>
  <c r="T1295" i="5" s="1"/>
  <c r="B1296" i="5"/>
  <c r="T1296" i="5" s="1"/>
  <c r="B1297" i="5"/>
  <c r="T1297" i="5" s="1"/>
  <c r="B1298" i="5"/>
  <c r="T1298" i="5" s="1"/>
  <c r="B1299" i="5"/>
  <c r="S1299" i="5" s="1"/>
  <c r="B1300" i="5"/>
  <c r="T1300" i="5" s="1"/>
  <c r="B1301" i="5"/>
  <c r="T1301" i="5" s="1"/>
  <c r="B1302" i="5"/>
  <c r="T1302" i="5" s="1"/>
  <c r="B1303" i="5"/>
  <c r="T1303" i="5" s="1"/>
  <c r="B1304" i="5"/>
  <c r="T1304" i="5" s="1"/>
  <c r="B1305" i="5"/>
  <c r="T1305" i="5" s="1"/>
  <c r="B1306" i="5"/>
  <c r="T1306" i="5" s="1"/>
  <c r="B1307" i="5"/>
  <c r="T1307" i="5" s="1"/>
  <c r="B1308" i="5"/>
  <c r="T1308" i="5" s="1"/>
  <c r="B1309" i="5"/>
  <c r="T1309" i="5" s="1"/>
  <c r="B1310" i="5"/>
  <c r="B1311" i="5"/>
  <c r="T1311" i="5" s="1"/>
  <c r="B1312" i="5"/>
  <c r="T1312" i="5" s="1"/>
  <c r="B1313" i="5"/>
  <c r="T1313" i="5" s="1"/>
  <c r="B1314" i="5"/>
  <c r="T1314" i="5" s="1"/>
  <c r="B1315" i="5"/>
  <c r="T1315" i="5" s="1"/>
  <c r="B1316" i="5"/>
  <c r="T1316" i="5" s="1"/>
  <c r="B1317" i="5"/>
  <c r="T1317" i="5" s="1"/>
  <c r="B1318" i="5"/>
  <c r="T1318" i="5" s="1"/>
  <c r="B1319" i="5"/>
  <c r="T1319" i="5" s="1"/>
  <c r="B1320" i="5"/>
  <c r="T1320" i="5" s="1"/>
  <c r="B1321" i="5"/>
  <c r="T1321" i="5" s="1"/>
  <c r="B1322" i="5"/>
  <c r="T1322" i="5" s="1"/>
  <c r="B1323" i="5"/>
  <c r="T1323" i="5" s="1"/>
  <c r="B1324" i="5"/>
  <c r="T1324" i="5" s="1"/>
  <c r="B1325" i="5"/>
  <c r="T1325" i="5" s="1"/>
  <c r="B1326" i="5"/>
  <c r="T1326" i="5" s="1"/>
  <c r="B1327" i="5"/>
  <c r="T1327" i="5" s="1"/>
  <c r="B1328" i="5"/>
  <c r="T1328" i="5" s="1"/>
  <c r="B1329" i="5"/>
  <c r="T1329" i="5" s="1"/>
  <c r="B1330" i="5"/>
  <c r="T1330" i="5" s="1"/>
  <c r="B1331" i="5"/>
  <c r="T1331" i="5" s="1"/>
  <c r="B1332" i="5"/>
  <c r="T1332" i="5" s="1"/>
  <c r="B1333" i="5"/>
  <c r="T1333" i="5" s="1"/>
  <c r="B1334" i="5"/>
  <c r="T1334" i="5" s="1"/>
  <c r="B1335" i="5"/>
  <c r="T1335" i="5" s="1"/>
  <c r="B1336" i="5"/>
  <c r="T1336" i="5" s="1"/>
  <c r="B1337" i="5"/>
  <c r="T1337" i="5" s="1"/>
  <c r="B1338" i="5"/>
  <c r="T1338" i="5" s="1"/>
  <c r="B1339" i="5"/>
  <c r="T1339" i="5" s="1"/>
  <c r="B1340" i="5"/>
  <c r="T1340" i="5" s="1"/>
  <c r="B1341" i="5"/>
  <c r="T1341" i="5" s="1"/>
  <c r="B1342" i="5"/>
  <c r="T1342" i="5" s="1"/>
  <c r="B1343" i="5"/>
  <c r="T1343" i="5" s="1"/>
  <c r="B1344" i="5"/>
  <c r="T1344" i="5" s="1"/>
  <c r="B1345" i="5"/>
  <c r="T1345" i="5" s="1"/>
  <c r="B1346" i="5"/>
  <c r="T1346" i="5" s="1"/>
  <c r="B1347" i="5"/>
  <c r="T1347" i="5" s="1"/>
  <c r="B1348" i="5"/>
  <c r="T1348" i="5" s="1"/>
  <c r="B1349" i="5"/>
  <c r="T1349" i="5" s="1"/>
  <c r="B1350" i="5"/>
  <c r="T1350" i="5" s="1"/>
  <c r="B1351" i="5"/>
  <c r="T1351" i="5" s="1"/>
  <c r="B1352" i="5"/>
  <c r="T1352" i="5" s="1"/>
  <c r="B1353" i="5"/>
  <c r="T1353" i="5" s="1"/>
  <c r="B1354" i="5"/>
  <c r="T1354" i="5" s="1"/>
  <c r="B1355" i="5"/>
  <c r="T1355" i="5" s="1"/>
  <c r="B1356" i="5"/>
  <c r="T1356" i="5" s="1"/>
  <c r="B1357" i="5"/>
  <c r="T1357" i="5" s="1"/>
  <c r="B1358" i="5"/>
  <c r="T1358" i="5" s="1"/>
  <c r="B1359" i="5"/>
  <c r="T1359" i="5" s="1"/>
  <c r="B1360" i="5"/>
  <c r="T1360" i="5" s="1"/>
  <c r="B1361" i="5"/>
  <c r="T1361" i="5" s="1"/>
  <c r="B1362" i="5"/>
  <c r="T1362" i="5" s="1"/>
  <c r="B1363" i="5"/>
  <c r="T1363" i="5" s="1"/>
  <c r="B1364" i="5"/>
  <c r="T1364" i="5" s="1"/>
  <c r="B1365" i="5"/>
  <c r="T1365" i="5" s="1"/>
  <c r="B1366" i="5"/>
  <c r="T1366" i="5" s="1"/>
  <c r="B1367" i="5"/>
  <c r="T1367" i="5" s="1"/>
  <c r="B1368" i="5"/>
  <c r="T1368" i="5" s="1"/>
  <c r="B1369" i="5"/>
  <c r="T1369" i="5" s="1"/>
  <c r="B1370" i="5"/>
  <c r="T1370" i="5" s="1"/>
  <c r="B1371" i="5"/>
  <c r="T1371" i="5" s="1"/>
  <c r="B1372" i="5"/>
  <c r="T1372" i="5" s="1"/>
  <c r="B1373" i="5"/>
  <c r="T1373" i="5" s="1"/>
  <c r="B1374" i="5"/>
  <c r="T1374" i="5" s="1"/>
  <c r="B1375" i="5"/>
  <c r="T1375" i="5" s="1"/>
  <c r="B1376" i="5"/>
  <c r="T1376" i="5" s="1"/>
  <c r="B1377" i="5"/>
  <c r="T1377" i="5" s="1"/>
  <c r="B1378" i="5"/>
  <c r="T1378" i="5" s="1"/>
  <c r="B1379" i="5"/>
  <c r="T1379" i="5" s="1"/>
  <c r="B1380" i="5"/>
  <c r="T1380" i="5" s="1"/>
  <c r="B1381" i="5"/>
  <c r="T1381" i="5" s="1"/>
  <c r="B1382" i="5"/>
  <c r="T1382" i="5" s="1"/>
  <c r="B1383" i="5"/>
  <c r="T1383" i="5" s="1"/>
  <c r="B1384" i="5"/>
  <c r="T1384" i="5" s="1"/>
  <c r="B1385" i="5"/>
  <c r="T1385" i="5" s="1"/>
  <c r="B1386" i="5"/>
  <c r="T1386" i="5" s="1"/>
  <c r="B1387" i="5"/>
  <c r="T1387" i="5" s="1"/>
  <c r="B1388" i="5"/>
  <c r="T1388" i="5" s="1"/>
  <c r="B1389" i="5"/>
  <c r="T1389" i="5" s="1"/>
  <c r="B1390" i="5"/>
  <c r="T1390" i="5" s="1"/>
  <c r="B1391" i="5"/>
  <c r="T1391" i="5" s="1"/>
  <c r="B1392" i="5"/>
  <c r="T1392" i="5" s="1"/>
  <c r="B1393" i="5"/>
  <c r="T1393" i="5" s="1"/>
  <c r="B1394" i="5"/>
  <c r="T1394" i="5" s="1"/>
  <c r="B1395" i="5"/>
  <c r="T1395" i="5" s="1"/>
  <c r="B1396" i="5"/>
  <c r="T1396" i="5" s="1"/>
  <c r="B1397" i="5"/>
  <c r="T1397" i="5" s="1"/>
  <c r="B1398" i="5"/>
  <c r="T1398" i="5" s="1"/>
  <c r="B1399" i="5"/>
  <c r="T1399" i="5" s="1"/>
  <c r="B1400" i="5"/>
  <c r="T1400" i="5" s="1"/>
  <c r="B1401" i="5"/>
  <c r="T1401" i="5" s="1"/>
  <c r="B1402" i="5"/>
  <c r="T1402" i="5" s="1"/>
  <c r="B1403" i="5"/>
  <c r="T1403" i="5" s="1"/>
  <c r="B1404" i="5"/>
  <c r="T1404" i="5" s="1"/>
  <c r="B1405" i="5"/>
  <c r="T1405" i="5" s="1"/>
  <c r="B1406" i="5"/>
  <c r="T1406" i="5" s="1"/>
  <c r="B1407" i="5"/>
  <c r="T1407" i="5" s="1"/>
  <c r="B1408" i="5"/>
  <c r="T1408" i="5" s="1"/>
  <c r="B1409" i="5"/>
  <c r="T1409" i="5" s="1"/>
  <c r="B1410" i="5"/>
  <c r="T1410" i="5" s="1"/>
  <c r="B1411" i="5"/>
  <c r="T1411" i="5" s="1"/>
  <c r="B1412" i="5"/>
  <c r="T1412" i="5" s="1"/>
  <c r="B1413" i="5"/>
  <c r="T1413" i="5" s="1"/>
  <c r="B1414" i="5"/>
  <c r="T1414" i="5" s="1"/>
  <c r="B1415" i="5"/>
  <c r="T1415" i="5" s="1"/>
  <c r="B1416" i="5"/>
  <c r="T1416" i="5" s="1"/>
  <c r="B1417" i="5"/>
  <c r="T1417" i="5" s="1"/>
  <c r="B1418" i="5"/>
  <c r="T1418" i="5" s="1"/>
  <c r="B1419" i="5"/>
  <c r="B1420" i="5"/>
  <c r="T1420" i="5" s="1"/>
  <c r="B1421" i="5"/>
  <c r="T1421" i="5" s="1"/>
  <c r="B1422" i="5"/>
  <c r="T1422" i="5" s="1"/>
  <c r="B1423" i="5"/>
  <c r="T1423" i="5" s="1"/>
  <c r="B1424" i="5"/>
  <c r="T1424" i="5" s="1"/>
  <c r="B1425" i="5"/>
  <c r="T1425" i="5" s="1"/>
  <c r="B1426" i="5"/>
  <c r="T1426" i="5" s="1"/>
  <c r="B1427" i="5"/>
  <c r="T1427" i="5" s="1"/>
  <c r="B1428" i="5"/>
  <c r="T1428" i="5" s="1"/>
  <c r="B1429" i="5"/>
  <c r="T1429" i="5" s="1"/>
  <c r="B1430" i="5"/>
  <c r="T1430" i="5" s="1"/>
  <c r="B1431" i="5"/>
  <c r="T1431" i="5" s="1"/>
  <c r="B1432" i="5"/>
  <c r="T1432" i="5" s="1"/>
  <c r="B1433" i="5"/>
  <c r="T1433" i="5" s="1"/>
  <c r="B1434" i="5"/>
  <c r="T1434" i="5" s="1"/>
  <c r="B1435" i="5"/>
  <c r="T1435" i="5" s="1"/>
  <c r="B1436" i="5"/>
  <c r="T1436" i="5" s="1"/>
  <c r="B1437" i="5"/>
  <c r="T1437" i="5" s="1"/>
  <c r="B1438" i="5"/>
  <c r="T1438" i="5" s="1"/>
  <c r="B1439" i="5"/>
  <c r="T1439" i="5" s="1"/>
  <c r="B1440" i="5"/>
  <c r="T1440" i="5" s="1"/>
  <c r="B1441" i="5"/>
  <c r="T1441" i="5" s="1"/>
  <c r="B1442" i="5"/>
  <c r="T1442" i="5" s="1"/>
  <c r="B1443" i="5"/>
  <c r="T1443" i="5" s="1"/>
  <c r="B1444" i="5"/>
  <c r="T1444" i="5" s="1"/>
  <c r="B1445" i="5"/>
  <c r="T1445" i="5" s="1"/>
  <c r="B1446" i="5"/>
  <c r="T1446" i="5" s="1"/>
  <c r="B1447" i="5"/>
  <c r="T1447" i="5" s="1"/>
  <c r="B1448" i="5"/>
  <c r="T1448" i="5" s="1"/>
  <c r="B1449" i="5"/>
  <c r="T1449" i="5" s="1"/>
  <c r="B1450" i="5"/>
  <c r="T1450" i="5" s="1"/>
  <c r="B1451" i="5"/>
  <c r="T1451" i="5" s="1"/>
  <c r="B1452" i="5"/>
  <c r="T1452" i="5" s="1"/>
  <c r="B1453" i="5"/>
  <c r="T1453" i="5" s="1"/>
  <c r="B1454" i="5"/>
  <c r="T1454" i="5" s="1"/>
  <c r="B1455" i="5"/>
  <c r="T1455" i="5" s="1"/>
  <c r="B1456" i="5"/>
  <c r="T1456" i="5" s="1"/>
  <c r="B1457" i="5"/>
  <c r="T1457" i="5" s="1"/>
  <c r="B1458" i="5"/>
  <c r="T1458" i="5" s="1"/>
  <c r="B1459" i="5"/>
  <c r="T1459" i="5" s="1"/>
  <c r="B1460" i="5"/>
  <c r="T1460" i="5" s="1"/>
  <c r="B1461" i="5"/>
  <c r="T1461" i="5" s="1"/>
  <c r="B1462" i="5"/>
  <c r="T1462" i="5" s="1"/>
  <c r="B1463" i="5"/>
  <c r="T1463" i="5" s="1"/>
  <c r="B1464" i="5"/>
  <c r="T1464" i="5" s="1"/>
  <c r="B1465" i="5"/>
  <c r="T1465" i="5" s="1"/>
  <c r="B1466" i="5"/>
  <c r="T1466" i="5" s="1"/>
  <c r="B1467" i="5"/>
  <c r="T1467" i="5" s="1"/>
  <c r="B1468" i="5"/>
  <c r="T1468" i="5" s="1"/>
  <c r="B1469" i="5"/>
  <c r="T1469" i="5" s="1"/>
  <c r="B1470" i="5"/>
  <c r="T1470" i="5" s="1"/>
  <c r="B1471" i="5"/>
  <c r="T1471" i="5" s="1"/>
  <c r="B1472" i="5"/>
  <c r="T1472" i="5" s="1"/>
  <c r="B1473" i="5"/>
  <c r="T1473" i="5" s="1"/>
  <c r="B1474" i="5"/>
  <c r="T1474" i="5" s="1"/>
  <c r="B1475" i="5"/>
  <c r="T1475" i="5" s="1"/>
  <c r="B1476" i="5"/>
  <c r="T1476" i="5" s="1"/>
  <c r="B1477" i="5"/>
  <c r="T1477" i="5" s="1"/>
  <c r="B1478" i="5"/>
  <c r="T1478" i="5" s="1"/>
  <c r="B1479" i="5"/>
  <c r="T1479" i="5" s="1"/>
  <c r="B1480" i="5"/>
  <c r="T1480" i="5" s="1"/>
  <c r="B1481" i="5"/>
  <c r="T1481" i="5" s="1"/>
  <c r="B1482" i="5"/>
  <c r="T1482" i="5" s="1"/>
  <c r="B1483" i="5"/>
  <c r="T1483" i="5" s="1"/>
  <c r="B1484" i="5"/>
  <c r="T1484" i="5" s="1"/>
  <c r="B1485" i="5"/>
  <c r="T1485" i="5" s="1"/>
  <c r="B1486" i="5"/>
  <c r="T1486" i="5" s="1"/>
  <c r="B1487" i="5"/>
  <c r="T1487" i="5" s="1"/>
  <c r="B1488" i="5"/>
  <c r="T1488" i="5" s="1"/>
  <c r="B1489" i="5"/>
  <c r="T1489" i="5" s="1"/>
  <c r="B1490" i="5"/>
  <c r="T1490" i="5" s="1"/>
  <c r="B1491" i="5"/>
  <c r="T1491" i="5" s="1"/>
  <c r="B1492" i="5"/>
  <c r="T1492" i="5" s="1"/>
  <c r="B1493" i="5"/>
  <c r="T1493" i="5" s="1"/>
  <c r="B1494" i="5"/>
  <c r="T1494" i="5" s="1"/>
  <c r="B1495" i="5"/>
  <c r="T1495" i="5" s="1"/>
  <c r="B1496" i="5"/>
  <c r="T1496" i="5" s="1"/>
  <c r="B1497" i="5"/>
  <c r="T1497" i="5" s="1"/>
  <c r="B1498" i="5"/>
  <c r="T1498" i="5" s="1"/>
  <c r="B1499" i="5"/>
  <c r="T1499" i="5" s="1"/>
  <c r="B1500" i="5"/>
  <c r="T1500" i="5" s="1"/>
  <c r="B1501" i="5"/>
  <c r="T1501" i="5" s="1"/>
  <c r="B1502" i="5"/>
  <c r="T1502" i="5" s="1"/>
  <c r="B1503" i="5"/>
  <c r="T1503" i="5" s="1"/>
  <c r="B1504" i="5"/>
  <c r="T1504" i="5" s="1"/>
  <c r="B1505" i="5"/>
  <c r="T1505" i="5" s="1"/>
  <c r="B1506" i="5"/>
  <c r="T1506" i="5" s="1"/>
  <c r="B1507" i="5"/>
  <c r="T1507" i="5" s="1"/>
  <c r="B1508" i="5"/>
  <c r="T1508" i="5" s="1"/>
  <c r="B1509" i="5"/>
  <c r="T1509" i="5" s="1"/>
  <c r="B1510" i="5"/>
  <c r="T1510" i="5" s="1"/>
  <c r="B1511" i="5"/>
  <c r="T1511" i="5" s="1"/>
  <c r="B1512" i="5"/>
  <c r="T1512" i="5" s="1"/>
  <c r="B1513" i="5"/>
  <c r="T1513" i="5" s="1"/>
  <c r="B1514" i="5"/>
  <c r="T1514" i="5" s="1"/>
  <c r="B1515" i="5"/>
  <c r="T1515" i="5" s="1"/>
  <c r="B1516" i="5"/>
  <c r="T1516" i="5" s="1"/>
  <c r="B1517" i="5"/>
  <c r="T1517" i="5" s="1"/>
  <c r="B1518" i="5"/>
  <c r="T1518" i="5" s="1"/>
  <c r="B1519" i="5"/>
  <c r="T1519" i="5" s="1"/>
  <c r="B1520" i="5"/>
  <c r="T1520" i="5" s="1"/>
  <c r="B1521" i="5"/>
  <c r="T1521" i="5" s="1"/>
  <c r="B1522" i="5"/>
  <c r="T1522" i="5" s="1"/>
  <c r="B1523" i="5"/>
  <c r="T1523" i="5" s="1"/>
  <c r="B1524" i="5"/>
  <c r="T1524" i="5" s="1"/>
  <c r="B1525" i="5"/>
  <c r="T1525" i="5" s="1"/>
  <c r="B1526" i="5"/>
  <c r="T1526" i="5" s="1"/>
  <c r="B1527" i="5"/>
  <c r="T1527" i="5" s="1"/>
  <c r="B1528" i="5"/>
  <c r="T1528" i="5" s="1"/>
  <c r="B1529" i="5"/>
  <c r="T1529" i="5" s="1"/>
  <c r="B1530" i="5"/>
  <c r="T1530" i="5" s="1"/>
  <c r="B1531" i="5"/>
  <c r="T1531" i="5" s="1"/>
  <c r="B1532" i="5"/>
  <c r="T1532" i="5" s="1"/>
  <c r="B1533" i="5"/>
  <c r="T1533" i="5" s="1"/>
  <c r="B1534" i="5"/>
  <c r="T1534" i="5" s="1"/>
  <c r="B1535" i="5"/>
  <c r="T1535" i="5" s="1"/>
  <c r="B1536" i="5"/>
  <c r="T1536" i="5" s="1"/>
  <c r="B1537" i="5"/>
  <c r="T1537" i="5" s="1"/>
  <c r="B1538" i="5"/>
  <c r="T1538" i="5" s="1"/>
  <c r="B1539" i="5"/>
  <c r="T1539" i="5" s="1"/>
  <c r="B1540" i="5"/>
  <c r="T1540" i="5" s="1"/>
  <c r="B1541" i="5"/>
  <c r="T1541" i="5" s="1"/>
  <c r="B1542" i="5"/>
  <c r="T1542" i="5" s="1"/>
  <c r="B1543" i="5"/>
  <c r="T1543" i="5" s="1"/>
  <c r="B1544" i="5"/>
  <c r="T1544" i="5" s="1"/>
  <c r="B1545" i="5"/>
  <c r="T1545" i="5" s="1"/>
  <c r="B1546" i="5"/>
  <c r="T1546" i="5" s="1"/>
  <c r="B1547" i="5"/>
  <c r="T1547" i="5" s="1"/>
  <c r="B1548" i="5"/>
  <c r="T1548" i="5" s="1"/>
  <c r="B1549" i="5"/>
  <c r="T1549" i="5" s="1"/>
  <c r="B1550" i="5"/>
  <c r="T1550" i="5" s="1"/>
  <c r="B1551" i="5"/>
  <c r="T1551" i="5" s="1"/>
  <c r="B1552" i="5"/>
  <c r="T1552" i="5" s="1"/>
  <c r="B1553" i="5"/>
  <c r="T1553" i="5" s="1"/>
  <c r="B1554" i="5"/>
  <c r="T1554" i="5" s="1"/>
  <c r="B1555" i="5"/>
  <c r="T1555" i="5" s="1"/>
  <c r="B1556" i="5"/>
  <c r="T1556" i="5" s="1"/>
  <c r="B1557" i="5"/>
  <c r="T1557" i="5" s="1"/>
  <c r="B1558" i="5"/>
  <c r="T1558" i="5" s="1"/>
  <c r="B1559" i="5"/>
  <c r="T1559" i="5" s="1"/>
  <c r="B1560" i="5"/>
  <c r="T1560" i="5" s="1"/>
  <c r="B1561" i="5"/>
  <c r="T1561" i="5" s="1"/>
  <c r="B1562" i="5"/>
  <c r="T1562" i="5" s="1"/>
  <c r="B1563" i="5"/>
  <c r="T1563" i="5" s="1"/>
  <c r="B1564" i="5"/>
  <c r="T1564" i="5" s="1"/>
  <c r="B1565" i="5"/>
  <c r="T1565" i="5" s="1"/>
  <c r="B1566" i="5"/>
  <c r="T1566" i="5" s="1"/>
  <c r="B1567" i="5"/>
  <c r="T1567" i="5" s="1"/>
  <c r="B1568" i="5"/>
  <c r="T1568" i="5" s="1"/>
  <c r="B1569" i="5"/>
  <c r="T1569" i="5" s="1"/>
  <c r="B1570" i="5"/>
  <c r="T1570" i="5" s="1"/>
  <c r="B1571" i="5"/>
  <c r="T1571" i="5" s="1"/>
  <c r="B1572" i="5"/>
  <c r="T1572" i="5" s="1"/>
  <c r="B1573" i="5"/>
  <c r="T1573" i="5" s="1"/>
  <c r="B1574" i="5"/>
  <c r="T1574" i="5" s="1"/>
  <c r="B1575" i="5"/>
  <c r="T1575" i="5" s="1"/>
  <c r="B1576" i="5"/>
  <c r="T1576" i="5" s="1"/>
  <c r="B1577" i="5"/>
  <c r="T1577" i="5" s="1"/>
  <c r="B1578" i="5"/>
  <c r="T1578" i="5" s="1"/>
  <c r="B1579" i="5"/>
  <c r="T1579" i="5" s="1"/>
  <c r="B1580" i="5"/>
  <c r="T1580" i="5" s="1"/>
  <c r="B1581" i="5"/>
  <c r="T1581" i="5" s="1"/>
  <c r="B1582" i="5"/>
  <c r="T1582" i="5" s="1"/>
  <c r="B1583" i="5"/>
  <c r="T1583" i="5" s="1"/>
  <c r="B1584" i="5"/>
  <c r="T1584" i="5" s="1"/>
  <c r="B1585" i="5"/>
  <c r="T1585" i="5" s="1"/>
  <c r="B1586" i="5"/>
  <c r="T1586" i="5" s="1"/>
  <c r="B1587" i="5"/>
  <c r="T1587" i="5" s="1"/>
  <c r="B1588" i="5"/>
  <c r="T1588" i="5" s="1"/>
  <c r="B1589" i="5"/>
  <c r="T1589" i="5" s="1"/>
  <c r="B1590" i="5"/>
  <c r="T1590" i="5" s="1"/>
  <c r="B1591" i="5"/>
  <c r="T1591" i="5" s="1"/>
  <c r="B1592" i="5"/>
  <c r="T1592" i="5" s="1"/>
  <c r="B1593" i="5"/>
  <c r="T1593" i="5" s="1"/>
  <c r="B1594" i="5"/>
  <c r="T1594" i="5" s="1"/>
  <c r="B1595" i="5"/>
  <c r="T1595" i="5" s="1"/>
  <c r="B1596" i="5"/>
  <c r="T1596" i="5" s="1"/>
  <c r="B1597" i="5"/>
  <c r="T1597" i="5" s="1"/>
  <c r="B1598" i="5"/>
  <c r="T1598" i="5" s="1"/>
  <c r="B1599" i="5"/>
  <c r="T1599" i="5" s="1"/>
  <c r="B1600" i="5"/>
  <c r="T1600" i="5" s="1"/>
  <c r="B1601" i="5"/>
  <c r="T1601" i="5" s="1"/>
  <c r="B1602" i="5"/>
  <c r="T1602" i="5" s="1"/>
  <c r="B1603" i="5"/>
  <c r="T1603" i="5" s="1"/>
  <c r="B1604" i="5"/>
  <c r="T1604" i="5" s="1"/>
  <c r="B1605" i="5"/>
  <c r="T1605" i="5" s="1"/>
  <c r="B1606" i="5"/>
  <c r="T1606" i="5" s="1"/>
  <c r="B1607" i="5"/>
  <c r="T1607" i="5" s="1"/>
  <c r="B1608" i="5"/>
  <c r="T1608" i="5" s="1"/>
  <c r="B1609" i="5"/>
  <c r="T1609" i="5" s="1"/>
  <c r="B1610" i="5"/>
  <c r="T1610" i="5" s="1"/>
  <c r="B1611" i="5"/>
  <c r="T1611" i="5" s="1"/>
  <c r="B1612" i="5"/>
  <c r="T1612" i="5" s="1"/>
  <c r="B1613" i="5"/>
  <c r="T1613" i="5" s="1"/>
  <c r="B1614" i="5"/>
  <c r="T1614" i="5" s="1"/>
  <c r="B1615" i="5"/>
  <c r="T1615" i="5" s="1"/>
  <c r="B1616" i="5"/>
  <c r="T1616" i="5" s="1"/>
  <c r="B1617" i="5"/>
  <c r="T1617" i="5" s="1"/>
  <c r="B1618" i="5"/>
  <c r="T1618" i="5" s="1"/>
  <c r="B1619" i="5"/>
  <c r="T1619" i="5" s="1"/>
  <c r="B1620" i="5"/>
  <c r="T1620" i="5" s="1"/>
  <c r="B1621" i="5"/>
  <c r="T1621" i="5" s="1"/>
  <c r="B1622" i="5"/>
  <c r="T1622" i="5" s="1"/>
  <c r="B1623" i="5"/>
  <c r="T1623" i="5" s="1"/>
  <c r="B1624" i="5"/>
  <c r="T1624" i="5" s="1"/>
  <c r="B1625" i="5"/>
  <c r="T1625" i="5" s="1"/>
  <c r="B1626" i="5"/>
  <c r="T1626" i="5" s="1"/>
  <c r="B1627" i="5"/>
  <c r="T1627" i="5" s="1"/>
  <c r="B1628" i="5"/>
  <c r="T1628" i="5" s="1"/>
  <c r="B1629" i="5"/>
  <c r="T1629" i="5" s="1"/>
  <c r="B1630" i="5"/>
  <c r="T1630" i="5" s="1"/>
  <c r="B1631" i="5"/>
  <c r="T1631" i="5" s="1"/>
  <c r="B1632" i="5"/>
  <c r="T1632" i="5" s="1"/>
  <c r="B1633" i="5"/>
  <c r="T1633" i="5" s="1"/>
  <c r="B1634" i="5"/>
  <c r="T1634" i="5" s="1"/>
  <c r="B1635" i="5"/>
  <c r="T1635" i="5" s="1"/>
  <c r="B1636" i="5"/>
  <c r="T1636" i="5" s="1"/>
  <c r="B1637" i="5"/>
  <c r="T1637" i="5" s="1"/>
  <c r="B1638" i="5"/>
  <c r="T1638" i="5" s="1"/>
  <c r="B1639" i="5"/>
  <c r="T1639" i="5" s="1"/>
  <c r="B1640" i="5"/>
  <c r="T1640" i="5" s="1"/>
  <c r="B1641" i="5"/>
  <c r="T1641" i="5" s="1"/>
  <c r="B1642" i="5"/>
  <c r="T1642" i="5" s="1"/>
  <c r="B1643" i="5"/>
  <c r="T1643" i="5" s="1"/>
  <c r="B1644" i="5"/>
  <c r="T1644" i="5" s="1"/>
  <c r="B1645" i="5"/>
  <c r="T1645" i="5" s="1"/>
  <c r="B1646" i="5"/>
  <c r="T1646" i="5" s="1"/>
  <c r="B1647" i="5"/>
  <c r="T1647" i="5" s="1"/>
  <c r="B1648" i="5"/>
  <c r="T1648" i="5" s="1"/>
  <c r="B1649" i="5"/>
  <c r="T1649" i="5" s="1"/>
  <c r="B1650" i="5"/>
  <c r="T1650" i="5" s="1"/>
  <c r="B1651" i="5"/>
  <c r="T1651" i="5" s="1"/>
  <c r="B1652" i="5"/>
  <c r="T1652" i="5" s="1"/>
  <c r="B1653" i="5"/>
  <c r="T1653" i="5" s="1"/>
  <c r="B1654" i="5"/>
  <c r="T1654" i="5" s="1"/>
  <c r="B1655" i="5"/>
  <c r="T1655" i="5" s="1"/>
  <c r="B1656" i="5"/>
  <c r="T1656" i="5" s="1"/>
  <c r="B1657" i="5"/>
  <c r="T1657" i="5" s="1"/>
  <c r="B1658" i="5"/>
  <c r="T1658" i="5" s="1"/>
  <c r="B1659" i="5"/>
  <c r="T1659" i="5" s="1"/>
  <c r="B1660" i="5"/>
  <c r="T1660" i="5" s="1"/>
  <c r="B1661" i="5"/>
  <c r="T1661" i="5" s="1"/>
  <c r="B1662" i="5"/>
  <c r="T1662" i="5" s="1"/>
  <c r="B1663" i="5"/>
  <c r="T1663" i="5" s="1"/>
  <c r="B1664" i="5"/>
  <c r="T1664" i="5" s="1"/>
  <c r="B1665" i="5"/>
  <c r="T1665" i="5" s="1"/>
  <c r="B1666" i="5"/>
  <c r="T1666" i="5" s="1"/>
  <c r="B1667" i="5"/>
  <c r="T1667" i="5" s="1"/>
  <c r="B1668" i="5"/>
  <c r="T1668" i="5" s="1"/>
  <c r="B1669" i="5"/>
  <c r="T1669" i="5" s="1"/>
  <c r="B1670" i="5"/>
  <c r="T1670" i="5" s="1"/>
  <c r="B1671" i="5"/>
  <c r="T1671" i="5" s="1"/>
  <c r="B1672" i="5"/>
  <c r="T1672" i="5" s="1"/>
  <c r="B1673" i="5"/>
  <c r="T1673" i="5" s="1"/>
  <c r="B1674" i="5"/>
  <c r="T1674" i="5" s="1"/>
  <c r="B1675" i="5"/>
  <c r="T1675" i="5" s="1"/>
  <c r="B1676" i="5"/>
  <c r="T1676" i="5" s="1"/>
  <c r="B1677" i="5"/>
  <c r="T1677" i="5" s="1"/>
  <c r="B1678" i="5"/>
  <c r="T1678" i="5" s="1"/>
  <c r="B1679" i="5"/>
  <c r="T1679" i="5" s="1"/>
  <c r="B1680" i="5"/>
  <c r="T1680" i="5" s="1"/>
  <c r="B1681" i="5"/>
  <c r="T1681" i="5" s="1"/>
  <c r="B1682" i="5"/>
  <c r="T1682" i="5" s="1"/>
  <c r="B1683" i="5"/>
  <c r="T1683" i="5" s="1"/>
  <c r="B1684" i="5"/>
  <c r="T1684" i="5" s="1"/>
  <c r="B1685" i="5"/>
  <c r="T1685" i="5" s="1"/>
  <c r="B1686" i="5"/>
  <c r="T1686" i="5" s="1"/>
  <c r="B1687" i="5"/>
  <c r="T1687" i="5" s="1"/>
  <c r="B1688" i="5"/>
  <c r="T1688" i="5" s="1"/>
  <c r="B1689" i="5"/>
  <c r="T1689" i="5" s="1"/>
  <c r="B1690" i="5"/>
  <c r="T1690" i="5" s="1"/>
  <c r="B1691" i="5"/>
  <c r="T1691" i="5" s="1"/>
  <c r="B1692" i="5"/>
  <c r="T1692" i="5" s="1"/>
  <c r="B1693" i="5"/>
  <c r="T1693" i="5" s="1"/>
  <c r="B1694" i="5"/>
  <c r="T1694" i="5" s="1"/>
  <c r="B1695" i="5"/>
  <c r="T1695" i="5" s="1"/>
  <c r="B1696" i="5"/>
  <c r="T1696" i="5" s="1"/>
  <c r="B1697" i="5"/>
  <c r="T1697" i="5" s="1"/>
  <c r="B1698" i="5"/>
  <c r="T1698" i="5" s="1"/>
  <c r="B1699" i="5"/>
  <c r="T1699" i="5" s="1"/>
  <c r="B1700" i="5"/>
  <c r="T1700" i="5" s="1"/>
  <c r="B1701" i="5"/>
  <c r="T1701" i="5" s="1"/>
  <c r="B1702" i="5"/>
  <c r="T1702" i="5" s="1"/>
  <c r="B1703" i="5"/>
  <c r="T1703" i="5" s="1"/>
  <c r="B1704" i="5"/>
  <c r="T1704" i="5" s="1"/>
  <c r="B1705" i="5"/>
  <c r="T1705" i="5" s="1"/>
  <c r="B1706" i="5"/>
  <c r="T1706" i="5" s="1"/>
  <c r="B1707" i="5"/>
  <c r="T1707" i="5" s="1"/>
  <c r="B1708" i="5"/>
  <c r="T1708" i="5" s="1"/>
  <c r="B1709" i="5"/>
  <c r="T1709" i="5" s="1"/>
  <c r="B1710" i="5"/>
  <c r="T1710" i="5" s="1"/>
  <c r="B1711" i="5"/>
  <c r="T1711" i="5" s="1"/>
  <c r="B1712" i="5"/>
  <c r="T1712" i="5" s="1"/>
  <c r="B1713" i="5"/>
  <c r="T1713" i="5" s="1"/>
  <c r="B1714" i="5"/>
  <c r="T1714" i="5" s="1"/>
  <c r="B1715" i="5"/>
  <c r="T1715" i="5" s="1"/>
  <c r="B1716" i="5"/>
  <c r="T1716" i="5" s="1"/>
  <c r="B1717" i="5"/>
  <c r="T1717" i="5" s="1"/>
  <c r="B1718" i="5"/>
  <c r="T1718" i="5" s="1"/>
  <c r="B1719" i="5"/>
  <c r="T1719" i="5" s="1"/>
  <c r="B1720" i="5"/>
  <c r="T1720" i="5" s="1"/>
  <c r="B1721" i="5"/>
  <c r="T1721" i="5" s="1"/>
  <c r="B1722" i="5"/>
  <c r="T1722" i="5" s="1"/>
  <c r="B1723" i="5"/>
  <c r="T1723" i="5" s="1"/>
  <c r="B1724" i="5"/>
  <c r="T1724" i="5" s="1"/>
  <c r="B1725" i="5"/>
  <c r="T1725" i="5" s="1"/>
  <c r="B1726" i="5"/>
  <c r="T1726" i="5" s="1"/>
  <c r="B1727" i="5"/>
  <c r="T1727" i="5" s="1"/>
  <c r="B1728" i="5"/>
  <c r="T1728" i="5" s="1"/>
  <c r="B1729" i="5"/>
  <c r="T1729" i="5" s="1"/>
  <c r="B1730" i="5"/>
  <c r="T1730" i="5" s="1"/>
  <c r="B1731" i="5"/>
  <c r="T1731" i="5" s="1"/>
  <c r="B1732" i="5"/>
  <c r="T1732" i="5" s="1"/>
  <c r="B1733" i="5"/>
  <c r="T1733" i="5" s="1"/>
  <c r="B1734" i="5"/>
  <c r="T1734" i="5" s="1"/>
  <c r="B1735" i="5"/>
  <c r="T1735" i="5" s="1"/>
  <c r="B1736" i="5"/>
  <c r="T1736" i="5" s="1"/>
  <c r="B1737" i="5"/>
  <c r="T1737" i="5" s="1"/>
  <c r="B1738" i="5"/>
  <c r="T1738" i="5" s="1"/>
  <c r="B1739" i="5"/>
  <c r="T1739" i="5" s="1"/>
  <c r="B1740" i="5"/>
  <c r="T1740" i="5" s="1"/>
  <c r="B1741" i="5"/>
  <c r="T1741" i="5" s="1"/>
  <c r="B1742" i="5"/>
  <c r="T1742" i="5" s="1"/>
  <c r="B1743" i="5"/>
  <c r="T1743" i="5" s="1"/>
  <c r="B1744" i="5"/>
  <c r="T1744" i="5" s="1"/>
  <c r="B1745" i="5"/>
  <c r="T1745" i="5" s="1"/>
  <c r="B1746" i="5"/>
  <c r="T1746" i="5" s="1"/>
  <c r="B1747" i="5"/>
  <c r="T1747" i="5" s="1"/>
  <c r="B1748" i="5"/>
  <c r="T1748" i="5" s="1"/>
  <c r="B1749" i="5"/>
  <c r="T1749" i="5" s="1"/>
  <c r="B1750" i="5"/>
  <c r="T1750" i="5" s="1"/>
  <c r="B1751" i="5"/>
  <c r="T1751" i="5" s="1"/>
  <c r="B1752" i="5"/>
  <c r="T1752" i="5" s="1"/>
  <c r="B1753" i="5"/>
  <c r="T1753" i="5" s="1"/>
  <c r="B1754" i="5"/>
  <c r="T1754" i="5" s="1"/>
  <c r="B1755" i="5"/>
  <c r="T1755" i="5" s="1"/>
  <c r="B1756" i="5"/>
  <c r="T1756" i="5" s="1"/>
  <c r="B1757" i="5"/>
  <c r="T1757" i="5" s="1"/>
  <c r="B1758" i="5"/>
  <c r="T1758" i="5" s="1"/>
  <c r="B1759" i="5"/>
  <c r="T1759" i="5" s="1"/>
  <c r="B1760" i="5"/>
  <c r="T1760" i="5" s="1"/>
  <c r="B1761" i="5"/>
  <c r="T1761" i="5" s="1"/>
  <c r="B1762" i="5"/>
  <c r="T1762" i="5" s="1"/>
  <c r="B1763" i="5"/>
  <c r="T1763" i="5" s="1"/>
  <c r="B1764" i="5"/>
  <c r="T1764" i="5" s="1"/>
  <c r="B1765" i="5"/>
  <c r="T1765" i="5" s="1"/>
  <c r="B1766" i="5"/>
  <c r="T1766" i="5" s="1"/>
  <c r="B1767" i="5"/>
  <c r="T1767" i="5" s="1"/>
  <c r="B1768" i="5"/>
  <c r="T1768" i="5" s="1"/>
  <c r="B1769" i="5"/>
  <c r="T1769" i="5" s="1"/>
  <c r="B1770" i="5"/>
  <c r="T1770" i="5" s="1"/>
  <c r="B1771" i="5"/>
  <c r="T1771" i="5" s="1"/>
  <c r="B1772" i="5"/>
  <c r="T1772" i="5" s="1"/>
  <c r="B1773" i="5"/>
  <c r="T1773" i="5" s="1"/>
  <c r="B1774" i="5"/>
  <c r="T1774" i="5" s="1"/>
  <c r="B1775" i="5"/>
  <c r="T1775" i="5" s="1"/>
  <c r="B1776" i="5"/>
  <c r="T1776" i="5" s="1"/>
  <c r="B1777" i="5"/>
  <c r="T1777" i="5" s="1"/>
  <c r="B1778" i="5"/>
  <c r="T1778" i="5" s="1"/>
  <c r="B1779" i="5"/>
  <c r="T1779" i="5" s="1"/>
  <c r="B1780" i="5"/>
  <c r="T1780" i="5" s="1"/>
  <c r="B1781" i="5"/>
  <c r="T1781" i="5" s="1"/>
  <c r="B1782" i="5"/>
  <c r="T1782" i="5" s="1"/>
  <c r="B1783" i="5"/>
  <c r="T1783" i="5" s="1"/>
  <c r="B1784" i="5"/>
  <c r="T1784" i="5" s="1"/>
  <c r="B1785" i="5"/>
  <c r="T1785" i="5" s="1"/>
  <c r="B1786" i="5"/>
  <c r="T1786" i="5" s="1"/>
  <c r="B1787" i="5"/>
  <c r="T1787" i="5" s="1"/>
  <c r="B1788" i="5"/>
  <c r="T1788" i="5" s="1"/>
  <c r="B1789" i="5"/>
  <c r="T1789" i="5" s="1"/>
  <c r="B1790" i="5"/>
  <c r="T1790" i="5" s="1"/>
  <c r="B1791" i="5"/>
  <c r="T1791" i="5" s="1"/>
  <c r="B1792" i="5"/>
  <c r="T1792" i="5" s="1"/>
  <c r="B1793" i="5"/>
  <c r="T1793" i="5" s="1"/>
  <c r="B1794" i="5"/>
  <c r="T1794" i="5" s="1"/>
  <c r="B1795" i="5"/>
  <c r="T1795" i="5" s="1"/>
  <c r="B1796" i="5"/>
  <c r="T1796" i="5" s="1"/>
  <c r="B1797" i="5"/>
  <c r="T1797" i="5" s="1"/>
  <c r="B1798" i="5"/>
  <c r="T1798" i="5" s="1"/>
  <c r="B1799" i="5"/>
  <c r="T1799" i="5" s="1"/>
  <c r="B1800" i="5"/>
  <c r="T1800" i="5" s="1"/>
  <c r="B1801" i="5"/>
  <c r="T1801" i="5" s="1"/>
  <c r="B1802" i="5"/>
  <c r="T1802" i="5" s="1"/>
  <c r="B1803" i="5"/>
  <c r="T1803" i="5" s="1"/>
  <c r="B1804" i="5"/>
  <c r="T1804" i="5" s="1"/>
  <c r="B1805" i="5"/>
  <c r="T1805" i="5" s="1"/>
  <c r="B1806" i="5"/>
  <c r="T1806" i="5" s="1"/>
  <c r="B1807" i="5"/>
  <c r="T1807" i="5" s="1"/>
  <c r="B1808" i="5"/>
  <c r="T1808" i="5" s="1"/>
  <c r="B1809" i="5"/>
  <c r="T1809" i="5" s="1"/>
  <c r="B1810" i="5"/>
  <c r="T1810" i="5" s="1"/>
  <c r="B1811" i="5"/>
  <c r="T1811" i="5" s="1"/>
  <c r="B1812" i="5"/>
  <c r="T1812" i="5" s="1"/>
  <c r="B1813" i="5"/>
  <c r="T1813" i="5" s="1"/>
  <c r="B1814" i="5"/>
  <c r="T1814" i="5" s="1"/>
  <c r="B1815" i="5"/>
  <c r="T1815" i="5" s="1"/>
  <c r="B1816" i="5"/>
  <c r="T1816" i="5" s="1"/>
  <c r="B1817" i="5"/>
  <c r="T1817" i="5" s="1"/>
  <c r="B1818" i="5"/>
  <c r="T1818" i="5" s="1"/>
  <c r="B1819" i="5"/>
  <c r="T1819" i="5" s="1"/>
  <c r="B1820" i="5"/>
  <c r="T1820" i="5" s="1"/>
  <c r="B1821" i="5"/>
  <c r="T1821" i="5" s="1"/>
  <c r="B1822" i="5"/>
  <c r="T1822" i="5" s="1"/>
  <c r="B1823" i="5"/>
  <c r="T1823" i="5" s="1"/>
  <c r="B1824" i="5"/>
  <c r="T1824" i="5" s="1"/>
  <c r="B1825" i="5"/>
  <c r="T1825" i="5" s="1"/>
  <c r="B1826" i="5"/>
  <c r="T1826" i="5" s="1"/>
  <c r="B1827" i="5"/>
  <c r="T1827" i="5" s="1"/>
  <c r="B1828" i="5"/>
  <c r="T1828" i="5" s="1"/>
  <c r="B1829" i="5"/>
  <c r="T1829" i="5" s="1"/>
  <c r="B1830" i="5"/>
  <c r="T1830" i="5" s="1"/>
  <c r="B1831" i="5"/>
  <c r="T1831" i="5" s="1"/>
  <c r="B1832" i="5"/>
  <c r="T1832" i="5" s="1"/>
  <c r="B1833" i="5"/>
  <c r="T1833" i="5" s="1"/>
  <c r="B1834" i="5"/>
  <c r="T1834" i="5" s="1"/>
  <c r="B1835" i="5"/>
  <c r="T1835" i="5" s="1"/>
  <c r="B1836" i="5"/>
  <c r="T1836" i="5" s="1"/>
  <c r="B1837" i="5"/>
  <c r="T1837" i="5" s="1"/>
  <c r="B1838" i="5"/>
  <c r="T1838" i="5" s="1"/>
  <c r="B1839" i="5"/>
  <c r="T1839" i="5" s="1"/>
  <c r="B1840" i="5"/>
  <c r="T1840" i="5" s="1"/>
  <c r="B1841" i="5"/>
  <c r="T1841" i="5" s="1"/>
  <c r="B1842" i="5"/>
  <c r="T1842" i="5" s="1"/>
  <c r="B1843" i="5"/>
  <c r="T1843" i="5" s="1"/>
  <c r="B1844" i="5"/>
  <c r="T1844" i="5" s="1"/>
  <c r="B1845" i="5"/>
  <c r="T1845" i="5" s="1"/>
  <c r="B1846" i="5"/>
  <c r="T1846" i="5" s="1"/>
  <c r="B1847" i="5"/>
  <c r="T1847" i="5" s="1"/>
  <c r="B1848" i="5"/>
  <c r="T1848" i="5" s="1"/>
  <c r="B1849" i="5"/>
  <c r="T1849" i="5" s="1"/>
  <c r="B1850" i="5"/>
  <c r="T1850" i="5" s="1"/>
  <c r="B1851" i="5"/>
  <c r="T1851" i="5" s="1"/>
  <c r="B1852" i="5"/>
  <c r="T1852" i="5" s="1"/>
  <c r="B1853" i="5"/>
  <c r="T1853" i="5" s="1"/>
  <c r="B1854" i="5"/>
  <c r="T1854" i="5" s="1"/>
  <c r="B1855" i="5"/>
  <c r="T1855" i="5" s="1"/>
  <c r="B1856" i="5"/>
  <c r="T1856" i="5" s="1"/>
  <c r="B1857" i="5"/>
  <c r="T1857" i="5" s="1"/>
  <c r="B1858" i="5"/>
  <c r="T1858" i="5" s="1"/>
  <c r="B1859" i="5"/>
  <c r="T1859" i="5" s="1"/>
  <c r="B1860" i="5"/>
  <c r="T1860" i="5" s="1"/>
  <c r="B1861" i="5"/>
  <c r="T1861" i="5" s="1"/>
  <c r="B1862" i="5"/>
  <c r="T1862" i="5" s="1"/>
  <c r="B1863" i="5"/>
  <c r="T1863" i="5" s="1"/>
  <c r="B1864" i="5"/>
  <c r="T1864" i="5" s="1"/>
  <c r="B1865" i="5"/>
  <c r="T1865" i="5" s="1"/>
  <c r="B1866" i="5"/>
  <c r="T1866" i="5" s="1"/>
  <c r="B1867" i="5"/>
  <c r="T1867" i="5" s="1"/>
  <c r="B1868" i="5"/>
  <c r="T1868" i="5" s="1"/>
  <c r="B1869" i="5"/>
  <c r="T1869" i="5" s="1"/>
  <c r="B1870" i="5"/>
  <c r="T1870" i="5" s="1"/>
  <c r="B1871" i="5"/>
  <c r="T1871" i="5" s="1"/>
  <c r="B1872" i="5"/>
  <c r="T1872" i="5" s="1"/>
  <c r="B1873" i="5"/>
  <c r="T1873" i="5" s="1"/>
  <c r="B1874" i="5"/>
  <c r="T1874" i="5" s="1"/>
  <c r="B1875" i="5"/>
  <c r="T1875" i="5" s="1"/>
  <c r="B1876" i="5"/>
  <c r="T1876" i="5" s="1"/>
  <c r="B1877" i="5"/>
  <c r="T1877" i="5" s="1"/>
  <c r="B1878" i="5"/>
  <c r="T1878" i="5" s="1"/>
  <c r="B1879" i="5"/>
  <c r="T1879" i="5" s="1"/>
  <c r="B1880" i="5"/>
  <c r="T1880" i="5" s="1"/>
  <c r="B1881" i="5"/>
  <c r="T1881" i="5" s="1"/>
  <c r="B1882" i="5"/>
  <c r="T1882" i="5" s="1"/>
  <c r="B1883" i="5"/>
  <c r="T1883" i="5" s="1"/>
  <c r="B1884" i="5"/>
  <c r="T1884" i="5" s="1"/>
  <c r="B1885" i="5"/>
  <c r="T1885" i="5" s="1"/>
  <c r="B1886" i="5"/>
  <c r="T1886" i="5" s="1"/>
  <c r="B1887" i="5"/>
  <c r="T1887" i="5" s="1"/>
  <c r="B1888" i="5"/>
  <c r="T1888" i="5" s="1"/>
  <c r="B1889" i="5"/>
  <c r="T1889" i="5" s="1"/>
  <c r="B1890" i="5"/>
  <c r="T1890" i="5" s="1"/>
  <c r="B1891" i="5"/>
  <c r="T1891" i="5" s="1"/>
  <c r="B1892" i="5"/>
  <c r="T1892" i="5" s="1"/>
  <c r="B1893" i="5"/>
  <c r="T1893" i="5" s="1"/>
  <c r="B1894" i="5"/>
  <c r="T1894" i="5" s="1"/>
  <c r="B1895" i="5"/>
  <c r="T1895" i="5" s="1"/>
  <c r="B1896" i="5"/>
  <c r="T1896" i="5" s="1"/>
  <c r="B1897" i="5"/>
  <c r="T1897" i="5" s="1"/>
  <c r="B1898" i="5"/>
  <c r="T1898" i="5" s="1"/>
  <c r="B1899" i="5"/>
  <c r="T1899" i="5" s="1"/>
  <c r="B1900" i="5"/>
  <c r="T1900" i="5" s="1"/>
  <c r="B1901" i="5"/>
  <c r="T1901" i="5" s="1"/>
  <c r="B1902" i="5"/>
  <c r="T1902" i="5" s="1"/>
  <c r="B1903" i="5"/>
  <c r="T1903" i="5" s="1"/>
  <c r="B1904" i="5"/>
  <c r="T1904" i="5" s="1"/>
  <c r="B1905" i="5"/>
  <c r="T1905" i="5" s="1"/>
  <c r="B1906" i="5"/>
  <c r="T1906" i="5" s="1"/>
  <c r="B1907" i="5"/>
  <c r="T1907" i="5" s="1"/>
  <c r="B1908" i="5"/>
  <c r="T1908" i="5" s="1"/>
  <c r="B1909" i="5"/>
  <c r="T1909" i="5" s="1"/>
  <c r="B1910" i="5"/>
  <c r="T1910" i="5" s="1"/>
  <c r="B1911" i="5"/>
  <c r="T1911" i="5" s="1"/>
  <c r="B1912" i="5"/>
  <c r="T1912" i="5" s="1"/>
  <c r="B1913" i="5"/>
  <c r="T1913" i="5" s="1"/>
  <c r="B1914" i="5"/>
  <c r="T1914" i="5" s="1"/>
  <c r="B1915" i="5"/>
  <c r="T1915" i="5" s="1"/>
  <c r="B1916" i="5"/>
  <c r="T1916" i="5" s="1"/>
  <c r="B1917" i="5"/>
  <c r="T1917" i="5" s="1"/>
  <c r="B1918" i="5"/>
  <c r="T1918" i="5" s="1"/>
  <c r="B1919" i="5"/>
  <c r="T1919" i="5" s="1"/>
  <c r="B1920" i="5"/>
  <c r="T1920" i="5" s="1"/>
  <c r="B1921" i="5"/>
  <c r="T1921" i="5" s="1"/>
  <c r="B1922" i="5"/>
  <c r="T1922" i="5" s="1"/>
  <c r="B1923" i="5"/>
  <c r="T1923" i="5" s="1"/>
  <c r="B1924" i="5"/>
  <c r="T1924" i="5" s="1"/>
  <c r="B1925" i="5"/>
  <c r="T1925" i="5" s="1"/>
  <c r="B1926" i="5"/>
  <c r="T1926" i="5" s="1"/>
  <c r="B1927" i="5"/>
  <c r="T1927" i="5" s="1"/>
  <c r="B1928" i="5"/>
  <c r="T1928" i="5" s="1"/>
  <c r="B1929" i="5"/>
  <c r="T1929" i="5" s="1"/>
  <c r="B1930" i="5"/>
  <c r="T1930" i="5" s="1"/>
  <c r="B1931" i="5"/>
  <c r="T1931" i="5" s="1"/>
  <c r="B1932" i="5"/>
  <c r="T1932" i="5" s="1"/>
  <c r="B1933" i="5"/>
  <c r="T1933" i="5" s="1"/>
  <c r="B1934" i="5"/>
  <c r="T1934" i="5" s="1"/>
  <c r="B1935" i="5"/>
  <c r="T1935" i="5" s="1"/>
  <c r="B1936" i="5"/>
  <c r="T1936" i="5" s="1"/>
  <c r="B1937" i="5"/>
  <c r="T1937" i="5" s="1"/>
  <c r="B1938" i="5"/>
  <c r="T1938" i="5" s="1"/>
  <c r="B1939" i="5"/>
  <c r="T1939" i="5" s="1"/>
  <c r="B1940" i="5"/>
  <c r="T1940" i="5" s="1"/>
  <c r="B1941" i="5"/>
  <c r="T1941" i="5" s="1"/>
  <c r="B1942" i="5"/>
  <c r="T1942" i="5" s="1"/>
  <c r="B1943" i="5"/>
  <c r="T1943" i="5" s="1"/>
  <c r="B1944" i="5"/>
  <c r="T1944" i="5" s="1"/>
  <c r="B1945" i="5"/>
  <c r="T1945" i="5" s="1"/>
  <c r="B1946" i="5"/>
  <c r="T1946" i="5" s="1"/>
  <c r="B1947" i="5"/>
  <c r="T1947" i="5" s="1"/>
  <c r="B1948" i="5"/>
  <c r="T1948" i="5" s="1"/>
  <c r="B1949" i="5"/>
  <c r="T1949" i="5" s="1"/>
  <c r="B1950" i="5"/>
  <c r="T1950" i="5" s="1"/>
  <c r="B1951" i="5"/>
  <c r="T1951" i="5" s="1"/>
  <c r="B1952" i="5"/>
  <c r="T1952" i="5" s="1"/>
  <c r="B1953" i="5"/>
  <c r="T1953" i="5" s="1"/>
  <c r="B1954" i="5"/>
  <c r="T1954" i="5" s="1"/>
  <c r="B1955" i="5"/>
  <c r="T1955" i="5" s="1"/>
  <c r="B1956" i="5"/>
  <c r="T1956" i="5" s="1"/>
  <c r="B1957" i="5"/>
  <c r="T1957" i="5" s="1"/>
  <c r="B1958" i="5"/>
  <c r="T1958" i="5" s="1"/>
  <c r="B1959" i="5"/>
  <c r="T1959" i="5" s="1"/>
  <c r="B1960" i="5"/>
  <c r="T1960" i="5" s="1"/>
  <c r="B1961" i="5"/>
  <c r="T1961" i="5" s="1"/>
  <c r="B1962" i="5"/>
  <c r="T1962" i="5" s="1"/>
  <c r="B1963" i="5"/>
  <c r="T1963" i="5" s="1"/>
  <c r="B1964" i="5"/>
  <c r="T1964" i="5" s="1"/>
  <c r="B1965" i="5"/>
  <c r="T1965" i="5" s="1"/>
  <c r="B1966" i="5"/>
  <c r="T1966" i="5" s="1"/>
  <c r="B1967" i="5"/>
  <c r="T1967" i="5" s="1"/>
  <c r="B1968" i="5"/>
  <c r="T1968" i="5" s="1"/>
  <c r="B1969" i="5"/>
  <c r="T1969" i="5" s="1"/>
  <c r="B1970" i="5"/>
  <c r="T1970" i="5" s="1"/>
  <c r="B1971" i="5"/>
  <c r="T1971" i="5" s="1"/>
  <c r="B1972" i="5"/>
  <c r="T1972" i="5" s="1"/>
  <c r="B1973" i="5"/>
  <c r="T1973" i="5" s="1"/>
  <c r="B1974" i="5"/>
  <c r="T1974" i="5" s="1"/>
  <c r="B1975" i="5"/>
  <c r="T1975" i="5" s="1"/>
  <c r="B1976" i="5"/>
  <c r="T1976" i="5" s="1"/>
  <c r="B1977" i="5"/>
  <c r="T1977" i="5" s="1"/>
  <c r="B1978" i="5"/>
  <c r="T1978" i="5" s="1"/>
  <c r="B1979" i="5"/>
  <c r="T1979" i="5" s="1"/>
  <c r="B1980" i="5"/>
  <c r="T1980" i="5" s="1"/>
  <c r="B1981" i="5"/>
  <c r="T1981" i="5" s="1"/>
  <c r="B1982" i="5"/>
  <c r="T1982" i="5" s="1"/>
  <c r="B1983" i="5"/>
  <c r="T1983" i="5" s="1"/>
  <c r="B1984" i="5"/>
  <c r="T1984" i="5" s="1"/>
  <c r="B1985" i="5"/>
  <c r="T1985" i="5" s="1"/>
  <c r="B1986" i="5"/>
  <c r="T1986" i="5" s="1"/>
  <c r="B1987" i="5"/>
  <c r="T1987" i="5" s="1"/>
  <c r="B1988" i="5"/>
  <c r="T1988" i="5" s="1"/>
  <c r="B1989" i="5"/>
  <c r="T1989" i="5" s="1"/>
  <c r="B1990" i="5"/>
  <c r="T1990" i="5" s="1"/>
  <c r="B1991" i="5"/>
  <c r="T1991" i="5" s="1"/>
  <c r="B1992" i="5"/>
  <c r="T1992" i="5" s="1"/>
  <c r="B1993" i="5"/>
  <c r="T1993" i="5" s="1"/>
  <c r="B1994" i="5"/>
  <c r="T1994" i="5" s="1"/>
  <c r="B1995" i="5"/>
  <c r="T1995" i="5" s="1"/>
  <c r="B1996" i="5"/>
  <c r="T1996" i="5" s="1"/>
  <c r="B1997" i="5"/>
  <c r="T1997" i="5" s="1"/>
  <c r="B1998" i="5"/>
  <c r="T1998" i="5" s="1"/>
  <c r="B1999" i="5"/>
  <c r="T1999" i="5" s="1"/>
  <c r="B2000" i="5"/>
  <c r="T2000" i="5" s="1"/>
  <c r="B2001" i="5"/>
  <c r="T2001" i="5" s="1"/>
  <c r="B2002" i="5"/>
  <c r="T2002" i="5" s="1"/>
  <c r="B2003" i="5"/>
  <c r="B2004" i="5"/>
  <c r="T2004" i="5" s="1"/>
  <c r="B2005" i="5"/>
  <c r="T2005" i="5" s="1"/>
  <c r="B2006" i="5"/>
  <c r="T2006" i="5" s="1"/>
  <c r="B2007" i="5"/>
  <c r="T2007" i="5" s="1"/>
  <c r="B2008" i="5"/>
  <c r="T2008" i="5" s="1"/>
  <c r="B2009" i="5"/>
  <c r="T2009" i="5" s="1"/>
  <c r="B2010" i="5"/>
  <c r="T2010" i="5" s="1"/>
  <c r="B2011" i="5"/>
  <c r="T2011" i="5" s="1"/>
  <c r="B2012" i="5"/>
  <c r="T2012" i="5" s="1"/>
  <c r="B2013" i="5"/>
  <c r="T2013" i="5" s="1"/>
  <c r="B2014" i="5"/>
  <c r="T2014" i="5" s="1"/>
  <c r="B2015" i="5"/>
  <c r="T2015" i="5" s="1"/>
  <c r="B2016" i="5"/>
  <c r="T2016" i="5" s="1"/>
  <c r="B2017" i="5"/>
  <c r="T2017" i="5" s="1"/>
  <c r="B2018" i="5"/>
  <c r="T2018" i="5" s="1"/>
  <c r="B2019" i="5"/>
  <c r="T2019" i="5" s="1"/>
  <c r="B2020" i="5"/>
  <c r="T2020" i="5" s="1"/>
  <c r="B2021" i="5"/>
  <c r="T2021" i="5" s="1"/>
  <c r="B2022" i="5"/>
  <c r="T2022" i="5" s="1"/>
  <c r="B2023" i="5"/>
  <c r="B2024" i="5"/>
  <c r="T2024" i="5" s="1"/>
  <c r="B2025" i="5"/>
  <c r="T2025" i="5" s="1"/>
  <c r="B2026" i="5"/>
  <c r="T2026" i="5" s="1"/>
  <c r="B2027" i="5"/>
  <c r="T2027" i="5" s="1"/>
  <c r="B2028" i="5"/>
  <c r="T2028" i="5" s="1"/>
  <c r="B2029" i="5"/>
  <c r="T2029" i="5" s="1"/>
  <c r="B2030" i="5"/>
  <c r="T2030" i="5" s="1"/>
  <c r="B2031" i="5"/>
  <c r="T2031" i="5" s="1"/>
  <c r="B2032" i="5"/>
  <c r="T2032" i="5" s="1"/>
  <c r="B2033" i="5"/>
  <c r="T2033" i="5" s="1"/>
  <c r="B2034" i="5"/>
  <c r="T2034" i="5"/>
  <c r="B2035" i="5"/>
  <c r="B2036" i="5"/>
  <c r="T2036" i="5" s="1"/>
  <c r="B2037" i="5"/>
  <c r="T2037" i="5" s="1"/>
  <c r="B2038" i="5"/>
  <c r="T2038" i="5" s="1"/>
  <c r="B2039" i="5"/>
  <c r="T2039" i="5" s="1"/>
  <c r="B2040" i="5"/>
  <c r="T2040" i="5" s="1"/>
  <c r="B2041" i="5"/>
  <c r="T2041" i="5" s="1"/>
  <c r="B2042" i="5"/>
  <c r="T2042" i="5" s="1"/>
  <c r="B2043" i="5"/>
  <c r="T2043" i="5" s="1"/>
  <c r="B2044" i="5"/>
  <c r="T2044" i="5" s="1"/>
  <c r="B2045" i="5"/>
  <c r="T2045" i="5" s="1"/>
  <c r="B2046" i="5"/>
  <c r="T2046" i="5" s="1"/>
  <c r="B2047" i="5"/>
  <c r="T2047" i="5" s="1"/>
  <c r="B2048" i="5"/>
  <c r="T2048" i="5" s="1"/>
  <c r="B2049" i="5"/>
  <c r="T2049" i="5" s="1"/>
  <c r="B2050" i="5"/>
  <c r="T2050" i="5" s="1"/>
  <c r="B2051" i="5"/>
  <c r="T2051" i="5" s="1"/>
  <c r="B2052" i="5"/>
  <c r="T2052" i="5" s="1"/>
  <c r="B2053" i="5"/>
  <c r="T2053" i="5" s="1"/>
  <c r="B2054" i="5"/>
  <c r="T2054" i="5" s="1"/>
  <c r="B2055" i="5"/>
  <c r="T2055" i="5" s="1"/>
  <c r="B2056" i="5"/>
  <c r="T2056" i="5" s="1"/>
  <c r="B2057" i="5"/>
  <c r="T2057" i="5" s="1"/>
  <c r="B2058" i="5"/>
  <c r="T2058" i="5" s="1"/>
  <c r="B2059" i="5"/>
  <c r="T2059" i="5" s="1"/>
  <c r="B2060" i="5"/>
  <c r="T2060" i="5" s="1"/>
  <c r="B2061" i="5"/>
  <c r="T2061" i="5" s="1"/>
  <c r="B2062" i="5"/>
  <c r="T2062" i="5" s="1"/>
  <c r="B2063" i="5"/>
  <c r="T2063" i="5" s="1"/>
  <c r="B2064" i="5"/>
  <c r="T2064" i="5" s="1"/>
  <c r="B2065" i="5"/>
  <c r="T2065" i="5" s="1"/>
  <c r="B2066" i="5"/>
  <c r="T2066" i="5" s="1"/>
  <c r="B2067" i="5"/>
  <c r="B2068" i="5"/>
  <c r="T2068" i="5" s="1"/>
  <c r="B2069" i="5"/>
  <c r="T2069" i="5" s="1"/>
  <c r="B2070" i="5"/>
  <c r="T2070" i="5" s="1"/>
  <c r="B2071" i="5"/>
  <c r="T2071" i="5" s="1"/>
  <c r="B2072" i="5"/>
  <c r="T2072" i="5" s="1"/>
  <c r="B2073" i="5"/>
  <c r="T2073" i="5" s="1"/>
  <c r="B2074" i="5"/>
  <c r="T2074" i="5" s="1"/>
  <c r="B2075" i="5"/>
  <c r="T2075" i="5" s="1"/>
  <c r="B2076" i="5"/>
  <c r="T2076" i="5" s="1"/>
  <c r="B2077" i="5"/>
  <c r="T2077" i="5" s="1"/>
  <c r="B2078" i="5"/>
  <c r="T2078" i="5" s="1"/>
  <c r="B2079" i="5"/>
  <c r="T2079" i="5" s="1"/>
  <c r="B2080" i="5"/>
  <c r="T2080" i="5" s="1"/>
  <c r="B2081" i="5"/>
  <c r="T2081" i="5" s="1"/>
  <c r="B2082" i="5"/>
  <c r="T2082" i="5" s="1"/>
  <c r="B2083" i="5"/>
  <c r="T2083" i="5" s="1"/>
  <c r="B2084" i="5"/>
  <c r="T2084" i="5" s="1"/>
  <c r="B2085" i="5"/>
  <c r="T2085" i="5" s="1"/>
  <c r="B2086" i="5"/>
  <c r="T2086" i="5" s="1"/>
  <c r="B2087" i="5"/>
  <c r="B2088" i="5"/>
  <c r="T2088" i="5" s="1"/>
  <c r="B2089" i="5"/>
  <c r="T2089" i="5" s="1"/>
  <c r="B2090" i="5"/>
  <c r="T2090" i="5" s="1"/>
  <c r="B2091" i="5"/>
  <c r="T2091" i="5" s="1"/>
  <c r="B2092" i="5"/>
  <c r="T2092" i="5" s="1"/>
  <c r="B2093" i="5"/>
  <c r="T2093" i="5" s="1"/>
  <c r="B2094" i="5"/>
  <c r="T2094" i="5" s="1"/>
  <c r="B2095" i="5"/>
  <c r="T2095" i="5" s="1"/>
  <c r="B2096" i="5"/>
  <c r="T2096" i="5" s="1"/>
  <c r="B2097" i="5"/>
  <c r="T2097" i="5" s="1"/>
  <c r="B2098" i="5"/>
  <c r="T2098" i="5" s="1"/>
  <c r="B2099" i="5"/>
  <c r="B2100" i="5"/>
  <c r="T2100" i="5" s="1"/>
  <c r="B2101" i="5"/>
  <c r="T2101" i="5" s="1"/>
  <c r="B2102" i="5"/>
  <c r="T2102" i="5" s="1"/>
  <c r="B2103" i="5"/>
  <c r="T2103" i="5" s="1"/>
  <c r="B2104" i="5"/>
  <c r="T2104" i="5" s="1"/>
  <c r="B2105" i="5"/>
  <c r="T2105" i="5" s="1"/>
  <c r="B2106" i="5"/>
  <c r="T2106" i="5" s="1"/>
  <c r="B2107" i="5"/>
  <c r="T2107" i="5" s="1"/>
  <c r="B2108" i="5"/>
  <c r="T2108" i="5" s="1"/>
  <c r="B2109" i="5"/>
  <c r="T2109" i="5" s="1"/>
  <c r="B2110" i="5"/>
  <c r="T2110" i="5" s="1"/>
  <c r="B2111" i="5"/>
  <c r="T2111" i="5" s="1"/>
  <c r="B2112" i="5"/>
  <c r="T2112" i="5" s="1"/>
  <c r="B2113" i="5"/>
  <c r="T2113" i="5" s="1"/>
  <c r="B2114" i="5"/>
  <c r="T2114" i="5" s="1"/>
  <c r="B2115" i="5"/>
  <c r="T2115" i="5" s="1"/>
  <c r="B2116" i="5"/>
  <c r="T2116" i="5" s="1"/>
  <c r="B2117" i="5"/>
  <c r="T2117" i="5" s="1"/>
  <c r="B2118" i="5"/>
  <c r="T2118" i="5" s="1"/>
  <c r="B2119" i="5"/>
  <c r="B2120" i="5"/>
  <c r="T2120" i="5" s="1"/>
  <c r="B2121" i="5"/>
  <c r="T2121" i="5" s="1"/>
  <c r="B2122" i="5"/>
  <c r="T2122" i="5" s="1"/>
  <c r="B2123" i="5"/>
  <c r="T2123" i="5" s="1"/>
  <c r="B2124" i="5"/>
  <c r="T2124" i="5" s="1"/>
  <c r="B2125" i="5"/>
  <c r="T2125" i="5" s="1"/>
  <c r="B2126" i="5"/>
  <c r="T2126" i="5" s="1"/>
  <c r="B2127" i="5"/>
  <c r="T2127" i="5" s="1"/>
  <c r="B2128" i="5"/>
  <c r="T2128" i="5" s="1"/>
  <c r="B2129" i="5"/>
  <c r="T2129" i="5" s="1"/>
  <c r="B2130" i="5"/>
  <c r="T2130" i="5" s="1"/>
  <c r="B2131" i="5"/>
  <c r="B2132" i="5"/>
  <c r="T2132" i="5" s="1"/>
  <c r="B2133" i="5"/>
  <c r="T2133" i="5" s="1"/>
  <c r="B2134" i="5"/>
  <c r="T2134" i="5" s="1"/>
  <c r="B2135" i="5"/>
  <c r="T2135" i="5" s="1"/>
  <c r="B2136" i="5"/>
  <c r="T2136" i="5" s="1"/>
  <c r="B2137" i="5"/>
  <c r="T2137" i="5" s="1"/>
  <c r="B2138" i="5"/>
  <c r="T2138" i="5" s="1"/>
  <c r="B2139" i="5"/>
  <c r="T2139" i="5" s="1"/>
  <c r="B2140" i="5"/>
  <c r="T2140" i="5" s="1"/>
  <c r="B2141" i="5"/>
  <c r="T2141" i="5" s="1"/>
  <c r="B2142" i="5"/>
  <c r="T2142" i="5" s="1"/>
  <c r="B2143" i="5"/>
  <c r="T2143" i="5" s="1"/>
  <c r="B2144" i="5"/>
  <c r="T2144" i="5" s="1"/>
  <c r="B2145" i="5"/>
  <c r="T2145" i="5" s="1"/>
  <c r="B2146" i="5"/>
  <c r="T2146" i="5" s="1"/>
  <c r="B2147" i="5"/>
  <c r="T2147" i="5" s="1"/>
  <c r="B2148" i="5"/>
  <c r="T2148" i="5" s="1"/>
  <c r="B2149" i="5"/>
  <c r="T2149" i="5" s="1"/>
  <c r="B2150" i="5"/>
  <c r="T2150" i="5" s="1"/>
  <c r="B2151" i="5"/>
  <c r="T2151" i="5" s="1"/>
  <c r="B2152" i="5"/>
  <c r="T2152" i="5" s="1"/>
  <c r="B2153" i="5"/>
  <c r="T2153" i="5" s="1"/>
  <c r="B2154" i="5"/>
  <c r="T2154" i="5" s="1"/>
  <c r="B2155" i="5"/>
  <c r="T2155" i="5" s="1"/>
  <c r="B2156" i="5"/>
  <c r="T2156" i="5" s="1"/>
  <c r="B2157" i="5"/>
  <c r="T2157" i="5" s="1"/>
  <c r="B2158" i="5"/>
  <c r="T2158" i="5" s="1"/>
  <c r="B2159" i="5"/>
  <c r="T2159" i="5" s="1"/>
  <c r="B2160" i="5"/>
  <c r="T2160" i="5" s="1"/>
  <c r="B2161" i="5"/>
  <c r="T2161" i="5" s="1"/>
  <c r="B2162" i="5"/>
  <c r="T2162" i="5" s="1"/>
  <c r="B2163" i="5"/>
  <c r="B2164" i="5"/>
  <c r="T2164" i="5" s="1"/>
  <c r="B2165" i="5"/>
  <c r="T2165" i="5" s="1"/>
  <c r="B2166" i="5"/>
  <c r="T2166" i="5" s="1"/>
  <c r="B2167" i="5"/>
  <c r="T2167" i="5" s="1"/>
  <c r="B2168" i="5"/>
  <c r="T2168" i="5" s="1"/>
  <c r="B2169" i="5"/>
  <c r="T2169" i="5" s="1"/>
  <c r="B2170" i="5"/>
  <c r="T2170" i="5" s="1"/>
  <c r="B2171" i="5"/>
  <c r="T2171" i="5" s="1"/>
  <c r="B2172" i="5"/>
  <c r="T2172" i="5" s="1"/>
  <c r="B2173" i="5"/>
  <c r="T2173" i="5" s="1"/>
  <c r="B2174" i="5"/>
  <c r="T2174" i="5" s="1"/>
  <c r="B2175" i="5"/>
  <c r="T2175" i="5" s="1"/>
  <c r="B2176" i="5"/>
  <c r="T2176" i="5" s="1"/>
  <c r="B2177" i="5"/>
  <c r="T2177" i="5" s="1"/>
  <c r="B2178" i="5"/>
  <c r="T2178" i="5" s="1"/>
  <c r="B2179" i="5"/>
  <c r="T2179" i="5" s="1"/>
  <c r="B2180" i="5"/>
  <c r="T2180" i="5" s="1"/>
  <c r="B2181" i="5"/>
  <c r="T2181" i="5" s="1"/>
  <c r="B2182" i="5"/>
  <c r="T2182" i="5" s="1"/>
  <c r="B2183" i="5"/>
  <c r="T2183" i="5" s="1"/>
  <c r="B2184" i="5"/>
  <c r="T2184" i="5" s="1"/>
  <c r="B2185" i="5"/>
  <c r="T2185" i="5" s="1"/>
  <c r="B2186" i="5"/>
  <c r="T2186" i="5" s="1"/>
  <c r="B2187" i="5"/>
  <c r="T2187" i="5" s="1"/>
  <c r="B2188" i="5"/>
  <c r="T2188" i="5" s="1"/>
  <c r="B2189" i="5"/>
  <c r="T2189" i="5" s="1"/>
  <c r="B2190" i="5"/>
  <c r="T2190" i="5" s="1"/>
  <c r="B2191" i="5"/>
  <c r="T2191" i="5" s="1"/>
  <c r="B2192" i="5"/>
  <c r="T2192" i="5" s="1"/>
  <c r="B2193" i="5"/>
  <c r="T2193" i="5" s="1"/>
  <c r="B2194" i="5"/>
  <c r="T2194" i="5" s="1"/>
  <c r="B2195" i="5"/>
  <c r="B2196" i="5"/>
  <c r="B2197" i="5"/>
  <c r="T2197" i="5" s="1"/>
  <c r="B2198" i="5"/>
  <c r="T2198" i="5" s="1"/>
  <c r="B2199" i="5"/>
  <c r="T2199" i="5" s="1"/>
  <c r="B2200" i="5"/>
  <c r="T2200" i="5" s="1"/>
  <c r="B2201" i="5"/>
  <c r="T2201" i="5" s="1"/>
  <c r="B2202" i="5"/>
  <c r="T2202" i="5" s="1"/>
  <c r="B2203" i="5"/>
  <c r="T2203" i="5" s="1"/>
  <c r="B2204" i="5"/>
  <c r="T2204" i="5" s="1"/>
  <c r="B2205" i="5"/>
  <c r="T2205" i="5" s="1"/>
  <c r="B2206" i="5"/>
  <c r="T2206" i="5" s="1"/>
  <c r="B2207" i="5"/>
  <c r="T2207" i="5" s="1"/>
  <c r="B2208" i="5"/>
  <c r="B2209" i="5"/>
  <c r="T2209" i="5" s="1"/>
  <c r="B2210" i="5"/>
  <c r="T2210" i="5" s="1"/>
  <c r="B2211" i="5"/>
  <c r="T2211" i="5" s="1"/>
  <c r="B2212" i="5"/>
  <c r="T2212" i="5" s="1"/>
  <c r="B2213" i="5"/>
  <c r="T2213" i="5" s="1"/>
  <c r="B2214" i="5"/>
  <c r="T2214" i="5" s="1"/>
  <c r="B2215" i="5"/>
  <c r="T2215" i="5" s="1"/>
  <c r="B2216" i="5"/>
  <c r="T2216" i="5" s="1"/>
  <c r="B2217" i="5"/>
  <c r="T2217" i="5" s="1"/>
  <c r="B2218" i="5"/>
  <c r="T2218" i="5" s="1"/>
  <c r="B2219" i="5"/>
  <c r="T2219" i="5" s="1"/>
  <c r="B2220" i="5"/>
  <c r="T2220" i="5" s="1"/>
  <c r="B2221" i="5"/>
  <c r="T2221" i="5" s="1"/>
  <c r="B2222" i="5"/>
  <c r="T2222" i="5" s="1"/>
  <c r="B2223" i="5"/>
  <c r="T2223" i="5" s="1"/>
  <c r="B2224" i="5"/>
  <c r="T2224" i="5" s="1"/>
  <c r="B2225" i="5"/>
  <c r="T2225" i="5" s="1"/>
  <c r="B2226" i="5"/>
  <c r="T2226" i="5" s="1"/>
  <c r="B2227" i="5"/>
  <c r="B2228" i="5"/>
  <c r="T2228" i="5" s="1"/>
  <c r="B2229" i="5"/>
  <c r="T2229" i="5" s="1"/>
  <c r="B2230" i="5"/>
  <c r="T2230" i="5" s="1"/>
  <c r="B2231" i="5"/>
  <c r="T2231" i="5" s="1"/>
  <c r="B2232" i="5"/>
  <c r="T2232" i="5" s="1"/>
  <c r="B2233" i="5"/>
  <c r="T2233" i="5" s="1"/>
  <c r="B2234" i="5"/>
  <c r="T2234" i="5" s="1"/>
  <c r="B2235" i="5"/>
  <c r="T2235" i="5" s="1"/>
  <c r="B2236" i="5"/>
  <c r="T2236" i="5" s="1"/>
  <c r="B2237" i="5"/>
  <c r="T2237" i="5" s="1"/>
  <c r="B2238" i="5"/>
  <c r="T2238" i="5" s="1"/>
  <c r="B2239" i="5"/>
  <c r="T2239" i="5" s="1"/>
  <c r="B2240" i="5"/>
  <c r="B2241" i="5"/>
  <c r="T2241" i="5" s="1"/>
  <c r="B2242" i="5"/>
  <c r="T2242" i="5" s="1"/>
  <c r="B2243" i="5"/>
  <c r="T2243" i="5" s="1"/>
  <c r="B2244" i="5"/>
  <c r="T2244" i="5" s="1"/>
  <c r="B2245" i="5"/>
  <c r="T2245" i="5" s="1"/>
  <c r="B2246" i="5"/>
  <c r="T2246" i="5" s="1"/>
  <c r="B2247" i="5"/>
  <c r="B2248" i="5"/>
  <c r="T2248" i="5" s="1"/>
  <c r="B2249" i="5"/>
  <c r="T2249" i="5" s="1"/>
  <c r="B2250" i="5"/>
  <c r="T2250" i="5" s="1"/>
  <c r="B2251" i="5"/>
  <c r="T2251" i="5" s="1"/>
  <c r="B2252" i="5"/>
  <c r="T2252" i="5" s="1"/>
  <c r="B2253" i="5"/>
  <c r="T2253" i="5" s="1"/>
  <c r="B2254" i="5"/>
  <c r="T2254" i="5" s="1"/>
  <c r="B2255" i="5"/>
  <c r="T2255" i="5" s="1"/>
  <c r="B2256" i="5"/>
  <c r="T2256" i="5" s="1"/>
  <c r="B2257" i="5"/>
  <c r="T2257" i="5" s="1"/>
  <c r="B2258" i="5"/>
  <c r="T2258" i="5" s="1"/>
  <c r="B2259" i="5"/>
  <c r="T2259" i="5" s="1"/>
  <c r="B2260" i="5"/>
  <c r="T2260" i="5" s="1"/>
  <c r="B2261" i="5"/>
  <c r="T2261" i="5" s="1"/>
  <c r="B2262" i="5"/>
  <c r="T2262" i="5" s="1"/>
  <c r="B2263" i="5"/>
  <c r="T2263" i="5" s="1"/>
  <c r="B2264" i="5"/>
  <c r="T2264" i="5" s="1"/>
  <c r="B2265" i="5"/>
  <c r="T2265" i="5" s="1"/>
  <c r="B2266" i="5"/>
  <c r="T2266" i="5" s="1"/>
  <c r="B2267" i="5"/>
  <c r="B2268" i="5"/>
  <c r="T2268" i="5" s="1"/>
  <c r="B2269" i="5"/>
  <c r="T2269" i="5" s="1"/>
  <c r="B2270" i="5"/>
  <c r="T2270" i="5" s="1"/>
  <c r="B2271" i="5"/>
  <c r="T2271" i="5" s="1"/>
  <c r="B2272" i="5"/>
  <c r="T2272" i="5" s="1"/>
  <c r="B2273" i="5"/>
  <c r="T2273" i="5" s="1"/>
  <c r="B2274" i="5"/>
  <c r="T2274" i="5" s="1"/>
  <c r="B2275" i="5"/>
  <c r="T2275" i="5" s="1"/>
  <c r="B2276" i="5"/>
  <c r="T2276" i="5" s="1"/>
  <c r="B2277" i="5"/>
  <c r="T2277" i="5" s="1"/>
  <c r="B2278" i="5"/>
  <c r="T2278" i="5" s="1"/>
  <c r="B2279" i="5"/>
  <c r="B2280" i="5"/>
  <c r="T2280" i="5" s="1"/>
  <c r="B2281" i="5"/>
  <c r="T2281" i="5" s="1"/>
  <c r="B2282" i="5"/>
  <c r="T2282" i="5" s="1"/>
  <c r="B2283" i="5"/>
  <c r="T2283" i="5" s="1"/>
  <c r="B2284" i="5"/>
  <c r="T2284" i="5" s="1"/>
  <c r="B2285" i="5"/>
  <c r="T2285" i="5" s="1"/>
  <c r="B2286" i="5"/>
  <c r="T2286" i="5" s="1"/>
  <c r="B2287" i="5"/>
  <c r="T2287" i="5" s="1"/>
  <c r="B2288" i="5"/>
  <c r="T2288" i="5" s="1"/>
  <c r="B2289" i="5"/>
  <c r="T2289" i="5" s="1"/>
  <c r="B2290" i="5"/>
  <c r="T2290" i="5" s="1"/>
  <c r="B2291" i="5"/>
  <c r="T2291" i="5" s="1"/>
  <c r="B2292" i="5"/>
  <c r="T2292" i="5" s="1"/>
  <c r="B2293" i="5"/>
  <c r="T2293" i="5" s="1"/>
  <c r="B2294" i="5"/>
  <c r="T2294" i="5" s="1"/>
  <c r="B2295" i="5"/>
  <c r="T2295" i="5" s="1"/>
  <c r="B2296" i="5"/>
  <c r="T2296" i="5" s="1"/>
  <c r="B2297" i="5"/>
  <c r="T2297" i="5" s="1"/>
  <c r="B2298" i="5"/>
  <c r="T2298" i="5" s="1"/>
  <c r="B2299" i="5"/>
  <c r="T2299" i="5" s="1"/>
  <c r="B2300" i="5"/>
  <c r="T2300" i="5" s="1"/>
  <c r="B2301" i="5"/>
  <c r="T2301" i="5" s="1"/>
  <c r="B2302" i="5"/>
  <c r="T2302" i="5" s="1"/>
  <c r="B2303" i="5"/>
  <c r="T2303" i="5" s="1"/>
  <c r="B2304" i="5"/>
  <c r="T2304" i="5" s="1"/>
  <c r="B2305" i="5"/>
  <c r="T2305" i="5" s="1"/>
  <c r="B2306" i="5"/>
  <c r="T2306" i="5" s="1"/>
  <c r="B2307" i="5"/>
  <c r="T2307" i="5" s="1"/>
  <c r="B2308" i="5"/>
  <c r="T2308" i="5" s="1"/>
  <c r="B2309" i="5"/>
  <c r="T2309" i="5" s="1"/>
  <c r="B2310" i="5"/>
  <c r="T2310" i="5" s="1"/>
  <c r="B2311" i="5"/>
  <c r="T2311" i="5" s="1"/>
  <c r="B2312" i="5"/>
  <c r="T2312" i="5" s="1"/>
  <c r="B2313" i="5"/>
  <c r="T2313" i="5" s="1"/>
  <c r="B2314" i="5"/>
  <c r="T2314" i="5" s="1"/>
  <c r="B2315" i="5"/>
  <c r="B2316" i="5"/>
  <c r="T2316" i="5" s="1"/>
  <c r="B2317" i="5"/>
  <c r="T2317" i="5" s="1"/>
  <c r="B2318" i="5"/>
  <c r="T2318" i="5" s="1"/>
  <c r="B2319" i="5"/>
  <c r="T2319" i="5" s="1"/>
  <c r="B2320" i="5"/>
  <c r="T2320" i="5" s="1"/>
  <c r="B2321" i="5"/>
  <c r="T2321" i="5" s="1"/>
  <c r="B2322" i="5"/>
  <c r="T2322" i="5" s="1"/>
  <c r="B2323" i="5"/>
  <c r="T2323" i="5" s="1"/>
  <c r="B2324" i="5"/>
  <c r="T2324" i="5" s="1"/>
  <c r="B2325" i="5"/>
  <c r="T2325" i="5" s="1"/>
  <c r="B2326" i="5"/>
  <c r="T2326" i="5" s="1"/>
  <c r="B2327" i="5"/>
  <c r="T2327" i="5" s="1"/>
  <c r="B2328" i="5"/>
  <c r="T2328" i="5" s="1"/>
  <c r="B2329" i="5"/>
  <c r="T2329" i="5" s="1"/>
  <c r="B2330" i="5"/>
  <c r="T2330" i="5" s="1"/>
  <c r="B2331" i="5"/>
  <c r="T2331" i="5" s="1"/>
  <c r="B2332" i="5"/>
  <c r="T2332" i="5" s="1"/>
  <c r="B2333" i="5"/>
  <c r="T2333" i="5" s="1"/>
  <c r="B2334" i="5"/>
  <c r="T2334" i="5" s="1"/>
  <c r="B2335" i="5"/>
  <c r="T2335" i="5" s="1"/>
  <c r="B2336" i="5"/>
  <c r="T2336" i="5" s="1"/>
  <c r="B2337" i="5"/>
  <c r="T2337" i="5" s="1"/>
  <c r="B2338" i="5"/>
  <c r="T2338" i="5" s="1"/>
  <c r="B2339" i="5"/>
  <c r="B2340" i="5"/>
  <c r="T2340" i="5" s="1"/>
  <c r="B2341" i="5"/>
  <c r="T2341" i="5" s="1"/>
  <c r="B2342" i="5"/>
  <c r="T2342" i="5" s="1"/>
  <c r="B2343" i="5"/>
  <c r="T2343" i="5" s="1"/>
  <c r="B2344" i="5"/>
  <c r="T2344" i="5" s="1"/>
  <c r="B2345" i="5"/>
  <c r="T2345" i="5" s="1"/>
  <c r="B2346" i="5"/>
  <c r="T2346" i="5" s="1"/>
  <c r="B2347" i="5"/>
  <c r="T2347" i="5" s="1"/>
  <c r="B2348" i="5"/>
  <c r="T2348" i="5" s="1"/>
  <c r="B2349" i="5"/>
  <c r="T2349" i="5" s="1"/>
  <c r="B2350" i="5"/>
  <c r="T2350" i="5" s="1"/>
  <c r="B2351" i="5"/>
  <c r="B2352" i="5"/>
  <c r="T2352" i="5" s="1"/>
  <c r="B2353" i="5"/>
  <c r="T2353" i="5" s="1"/>
  <c r="B2354" i="5"/>
  <c r="T2354" i="5" s="1"/>
  <c r="B2355" i="5"/>
  <c r="T2355" i="5" s="1"/>
  <c r="B2356" i="5"/>
  <c r="T2356" i="5" s="1"/>
  <c r="B2357" i="5"/>
  <c r="T2357" i="5" s="1"/>
  <c r="B2358" i="5"/>
  <c r="T2358" i="5" s="1"/>
  <c r="B2359" i="5"/>
  <c r="T2359" i="5" s="1"/>
  <c r="B2360" i="5"/>
  <c r="T2360" i="5" s="1"/>
  <c r="B2361" i="5"/>
  <c r="T2361" i="5" s="1"/>
  <c r="B2362" i="5"/>
  <c r="T2362" i="5" s="1"/>
  <c r="B2363" i="5"/>
  <c r="T2363" i="5" s="1"/>
  <c r="B2364" i="5"/>
  <c r="T2364" i="5" s="1"/>
  <c r="B2365" i="5"/>
  <c r="T2365" i="5" s="1"/>
  <c r="B2366" i="5"/>
  <c r="T2366" i="5" s="1"/>
  <c r="B2367" i="5"/>
  <c r="T2367" i="5" s="1"/>
  <c r="B2368" i="5"/>
  <c r="T2368" i="5" s="1"/>
  <c r="B2369" i="5"/>
  <c r="T2369" i="5" s="1"/>
  <c r="B2370" i="5"/>
  <c r="T2370" i="5" s="1"/>
  <c r="B2371" i="5"/>
  <c r="B2372" i="5"/>
  <c r="T2372" i="5" s="1"/>
  <c r="B2373" i="5"/>
  <c r="T2373" i="5" s="1"/>
  <c r="B2374" i="5"/>
  <c r="T2374" i="5" s="1"/>
  <c r="B2375" i="5"/>
  <c r="T2375" i="5" s="1"/>
  <c r="B2376" i="5"/>
  <c r="T2376" i="5" s="1"/>
  <c r="B2377" i="5"/>
  <c r="T2377" i="5" s="1"/>
  <c r="B2378" i="5"/>
  <c r="T2378" i="5" s="1"/>
  <c r="B2379" i="5"/>
  <c r="T2379" i="5" s="1"/>
  <c r="B2380" i="5"/>
  <c r="T2380" i="5" s="1"/>
  <c r="B2381" i="5"/>
  <c r="T2381" i="5" s="1"/>
  <c r="B2382" i="5"/>
  <c r="T2382" i="5" s="1"/>
  <c r="B2383" i="5"/>
  <c r="T2383" i="5" s="1"/>
  <c r="B2384" i="5"/>
  <c r="T2384" i="5" s="1"/>
  <c r="B2385" i="5"/>
  <c r="T2385" i="5" s="1"/>
  <c r="B2386" i="5"/>
  <c r="T2386" i="5" s="1"/>
  <c r="B2387" i="5"/>
  <c r="T2387" i="5" s="1"/>
  <c r="B2388" i="5"/>
  <c r="T2388" i="5" s="1"/>
  <c r="B2389" i="5"/>
  <c r="T2389" i="5" s="1"/>
  <c r="B2390" i="5"/>
  <c r="T2390" i="5" s="1"/>
  <c r="B2391" i="5"/>
  <c r="T2391" i="5" s="1"/>
  <c r="B2392" i="5"/>
  <c r="T2392" i="5" s="1"/>
  <c r="B2393" i="5"/>
  <c r="T2393" i="5" s="1"/>
  <c r="B2394" i="5"/>
  <c r="T2394" i="5" s="1"/>
  <c r="B2395" i="5"/>
  <c r="T2395" i="5" s="1"/>
  <c r="B2396" i="5"/>
  <c r="T2396" i="5" s="1"/>
  <c r="B2397" i="5"/>
  <c r="T2397" i="5" s="1"/>
  <c r="B2398" i="5"/>
  <c r="T2398" i="5" s="1"/>
  <c r="B2399" i="5"/>
  <c r="T2399" i="5" s="1"/>
  <c r="B2400" i="5"/>
  <c r="T2400" i="5" s="1"/>
  <c r="B2401" i="5"/>
  <c r="T2401" i="5" s="1"/>
  <c r="B2402" i="5"/>
  <c r="T2402" i="5" s="1"/>
  <c r="B2403" i="5"/>
  <c r="B2404" i="5"/>
  <c r="T2404" i="5" s="1"/>
  <c r="B2405" i="5"/>
  <c r="T2405" i="5" s="1"/>
  <c r="B2406" i="5"/>
  <c r="T2406" i="5" s="1"/>
  <c r="B2407" i="5"/>
  <c r="T2407" i="5" s="1"/>
  <c r="B2408" i="5"/>
  <c r="T2408" i="5" s="1"/>
  <c r="B2409" i="5"/>
  <c r="T2409" i="5" s="1"/>
  <c r="B2410" i="5"/>
  <c r="T2410" i="5" s="1"/>
  <c r="B2411" i="5"/>
  <c r="T2411" i="5" s="1"/>
  <c r="B2412" i="5"/>
  <c r="T2412" i="5" s="1"/>
  <c r="B2413" i="5"/>
  <c r="T2413" i="5" s="1"/>
  <c r="B2414" i="5"/>
  <c r="T2414" i="5" s="1"/>
  <c r="B2415" i="5"/>
  <c r="B2416" i="5"/>
  <c r="T2416" i="5" s="1"/>
  <c r="B2417" i="5"/>
  <c r="T2417" i="5" s="1"/>
  <c r="B2418" i="5"/>
  <c r="T2418" i="5" s="1"/>
  <c r="B2419" i="5"/>
  <c r="T2419" i="5" s="1"/>
  <c r="B2420" i="5"/>
  <c r="T2420" i="5" s="1"/>
  <c r="B2421" i="5"/>
  <c r="T2421" i="5" s="1"/>
  <c r="B2422" i="5"/>
  <c r="T2422" i="5" s="1"/>
  <c r="B2423" i="5"/>
  <c r="T2423" i="5" s="1"/>
  <c r="B2424" i="5"/>
  <c r="T2424" i="5" s="1"/>
  <c r="B2425" i="5"/>
  <c r="T2425" i="5" s="1"/>
  <c r="B2426" i="5"/>
  <c r="T2426" i="5" s="1"/>
  <c r="B2427" i="5"/>
  <c r="T2427" i="5" s="1"/>
  <c r="B2428" i="5"/>
  <c r="T2428" i="5" s="1"/>
  <c r="B2429" i="5"/>
  <c r="T2429" i="5" s="1"/>
  <c r="B2430" i="5"/>
  <c r="T2430" i="5" s="1"/>
  <c r="B2431" i="5"/>
  <c r="T2431" i="5" s="1"/>
  <c r="B2432" i="5"/>
  <c r="T2432" i="5" s="1"/>
  <c r="B2433" i="5"/>
  <c r="T2433" i="5" s="1"/>
  <c r="B2434" i="5"/>
  <c r="T2434" i="5" s="1"/>
  <c r="B2435" i="5"/>
  <c r="T2435" i="5" s="1"/>
  <c r="B2436" i="5"/>
  <c r="T2436" i="5" s="1"/>
  <c r="B2437" i="5"/>
  <c r="T2437" i="5" s="1"/>
  <c r="B2438" i="5"/>
  <c r="T2438" i="5" s="1"/>
  <c r="B2439" i="5"/>
  <c r="T2439" i="5" s="1"/>
  <c r="B2440" i="5"/>
  <c r="T2440" i="5" s="1"/>
  <c r="B2441" i="5"/>
  <c r="T2441" i="5" s="1"/>
  <c r="B2442" i="5"/>
  <c r="T2442" i="5" s="1"/>
  <c r="B2443" i="5"/>
  <c r="T2443" i="5" s="1"/>
  <c r="B2444" i="5"/>
  <c r="T2444" i="5" s="1"/>
  <c r="B2445" i="5"/>
  <c r="T2445" i="5" s="1"/>
  <c r="B2446" i="5"/>
  <c r="T2446" i="5" s="1"/>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V12" i="5"/>
  <c r="V20" i="5"/>
  <c r="V28" i="5"/>
  <c r="V41" i="5"/>
  <c r="R41" i="5" s="1"/>
  <c r="V54" i="5"/>
  <c r="V62" i="5"/>
  <c r="X62" i="5" s="1"/>
  <c r="V70" i="5"/>
  <c r="V78" i="5"/>
  <c r="V86" i="5"/>
  <c r="R86" i="5" s="1"/>
  <c r="V94" i="5"/>
  <c r="V106" i="5"/>
  <c r="V109" i="5"/>
  <c r="X109" i="5" s="1"/>
  <c r="C113" i="5"/>
  <c r="C114" i="5"/>
  <c r="V114" i="5" s="1"/>
  <c r="E114" i="5" s="1"/>
  <c r="C115" i="5"/>
  <c r="C116" i="5"/>
  <c r="C117" i="5"/>
  <c r="C118" i="5"/>
  <c r="C119" i="5"/>
  <c r="C120" i="5"/>
  <c r="C121" i="5"/>
  <c r="V121" i="5" s="1"/>
  <c r="E121" i="5" s="1"/>
  <c r="X121" i="5" s="1"/>
  <c r="C122" i="5"/>
  <c r="V122" i="5" s="1"/>
  <c r="E122" i="5" s="1"/>
  <c r="C123" i="5"/>
  <c r="C124" i="5"/>
  <c r="C125" i="5"/>
  <c r="V125" i="5" s="1"/>
  <c r="E125" i="5" s="1"/>
  <c r="X125" i="5" s="1"/>
  <c r="C126" i="5"/>
  <c r="C127" i="5"/>
  <c r="C128" i="5"/>
  <c r="C129" i="5"/>
  <c r="C130" i="5"/>
  <c r="V130" i="5" s="1"/>
  <c r="E130" i="5" s="1"/>
  <c r="C131" i="5"/>
  <c r="C132" i="5"/>
  <c r="C133" i="5"/>
  <c r="V133" i="5" s="1"/>
  <c r="E133" i="5" s="1"/>
  <c r="X133" i="5" s="1"/>
  <c r="C134" i="5"/>
  <c r="C135" i="5"/>
  <c r="C136" i="5"/>
  <c r="C137" i="5"/>
  <c r="C138" i="5"/>
  <c r="V138" i="5" s="1"/>
  <c r="E138" i="5" s="1"/>
  <c r="C139" i="5"/>
  <c r="C140" i="5"/>
  <c r="C141" i="5"/>
  <c r="V141" i="5" s="1"/>
  <c r="E141" i="5" s="1"/>
  <c r="X141" i="5" s="1"/>
  <c r="C142" i="5"/>
  <c r="V142" i="5" s="1"/>
  <c r="C143" i="5"/>
  <c r="C144" i="5"/>
  <c r="C145" i="5"/>
  <c r="C146" i="5"/>
  <c r="V146" i="5" s="1"/>
  <c r="E146" i="5" s="1"/>
  <c r="C147" i="5"/>
  <c r="C148" i="5"/>
  <c r="C149" i="5"/>
  <c r="C150" i="5"/>
  <c r="C151" i="5"/>
  <c r="C152" i="5"/>
  <c r="C153" i="5"/>
  <c r="V153" i="5" s="1"/>
  <c r="E153" i="5" s="1"/>
  <c r="X153" i="5" s="1"/>
  <c r="C154" i="5"/>
  <c r="V154" i="5" s="1"/>
  <c r="E154" i="5" s="1"/>
  <c r="C155" i="5"/>
  <c r="C156" i="5"/>
  <c r="C157" i="5"/>
  <c r="V157" i="5" s="1"/>
  <c r="E157" i="5" s="1"/>
  <c r="X157" i="5" s="1"/>
  <c r="C158" i="5"/>
  <c r="C159" i="5"/>
  <c r="C160" i="5"/>
  <c r="C161" i="5"/>
  <c r="C162" i="5"/>
  <c r="V162" i="5" s="1"/>
  <c r="C163" i="5"/>
  <c r="C164" i="5"/>
  <c r="C165" i="5"/>
  <c r="V165" i="5" s="1"/>
  <c r="C166" i="5"/>
  <c r="C167" i="5"/>
  <c r="C168" i="5"/>
  <c r="C169" i="5"/>
  <c r="V169" i="5" s="1"/>
  <c r="E169" i="5" s="1"/>
  <c r="X169" i="5" s="1"/>
  <c r="C170" i="5"/>
  <c r="V170" i="5" s="1"/>
  <c r="E170" i="5" s="1"/>
  <c r="C171" i="5"/>
  <c r="C172" i="5"/>
  <c r="C173" i="5"/>
  <c r="V173" i="5" s="1"/>
  <c r="E173" i="5" s="1"/>
  <c r="X173" i="5" s="1"/>
  <c r="C174" i="5"/>
  <c r="C175" i="5"/>
  <c r="C176" i="5"/>
  <c r="C177" i="5"/>
  <c r="C178" i="5"/>
  <c r="V178" i="5" s="1"/>
  <c r="E178" i="5" s="1"/>
  <c r="C179" i="5"/>
  <c r="C180" i="5"/>
  <c r="C181" i="5"/>
  <c r="V181" i="5" s="1"/>
  <c r="G181" i="5" s="1"/>
  <c r="C182" i="5"/>
  <c r="C183" i="5"/>
  <c r="C184" i="5"/>
  <c r="C185" i="5"/>
  <c r="V185" i="5" s="1"/>
  <c r="E185" i="5" s="1"/>
  <c r="X185" i="5" s="1"/>
  <c r="C186" i="5"/>
  <c r="V186" i="5" s="1"/>
  <c r="C187" i="5"/>
  <c r="C188" i="5"/>
  <c r="C189" i="5"/>
  <c r="C190" i="5"/>
  <c r="C191" i="5"/>
  <c r="C192" i="5"/>
  <c r="C193" i="5"/>
  <c r="V193" i="5" s="1"/>
  <c r="G193" i="5" s="1"/>
  <c r="C194" i="5"/>
  <c r="V194" i="5" s="1"/>
  <c r="E194" i="5" s="1"/>
  <c r="C195" i="5"/>
  <c r="C196" i="5"/>
  <c r="V196" i="5" s="1"/>
  <c r="C197" i="5"/>
  <c r="V197" i="5" s="1"/>
  <c r="E197" i="5" s="1"/>
  <c r="X197" i="5" s="1"/>
  <c r="C198" i="5"/>
  <c r="C199" i="5"/>
  <c r="C200" i="5"/>
  <c r="C201" i="5"/>
  <c r="C202" i="5"/>
  <c r="V202" i="5" s="1"/>
  <c r="E202" i="5" s="1"/>
  <c r="C203" i="5"/>
  <c r="C204" i="5"/>
  <c r="C205" i="5"/>
  <c r="V205" i="5" s="1"/>
  <c r="E205" i="5" s="1"/>
  <c r="X205" i="5" s="1"/>
  <c r="C206" i="5"/>
  <c r="C207" i="5"/>
  <c r="C208" i="5"/>
  <c r="V208" i="5" s="1"/>
  <c r="E208" i="5" s="1"/>
  <c r="X208" i="5" s="1"/>
  <c r="C209" i="5"/>
  <c r="C210" i="5"/>
  <c r="V210" i="5" s="1"/>
  <c r="E210" i="5" s="1"/>
  <c r="C211" i="5"/>
  <c r="C212" i="5"/>
  <c r="V212" i="5" s="1"/>
  <c r="E212" i="5" s="1"/>
  <c r="X212" i="5" s="1"/>
  <c r="C213" i="5"/>
  <c r="C214" i="5"/>
  <c r="C215" i="5"/>
  <c r="C216" i="5"/>
  <c r="C217" i="5"/>
  <c r="V217" i="5" s="1"/>
  <c r="C218" i="5"/>
  <c r="V218" i="5" s="1"/>
  <c r="E218" i="5" s="1"/>
  <c r="C219" i="5"/>
  <c r="C220" i="5"/>
  <c r="C221" i="5"/>
  <c r="C222" i="5"/>
  <c r="V222" i="5" s="1"/>
  <c r="E222" i="5" s="1"/>
  <c r="C223" i="5"/>
  <c r="C224" i="5"/>
  <c r="C225" i="5"/>
  <c r="V225" i="5" s="1"/>
  <c r="E225" i="5" s="1"/>
  <c r="X225" i="5" s="1"/>
  <c r="C226" i="5"/>
  <c r="C227" i="5"/>
  <c r="C228" i="5"/>
  <c r="C229" i="5"/>
  <c r="C230" i="5"/>
  <c r="V230" i="5" s="1"/>
  <c r="E230" i="5" s="1"/>
  <c r="C231" i="5"/>
  <c r="C232" i="5"/>
  <c r="C233" i="5"/>
  <c r="V233" i="5" s="1"/>
  <c r="E233" i="5" s="1"/>
  <c r="X233" i="5" s="1"/>
  <c r="C234" i="5"/>
  <c r="V234" i="5" s="1"/>
  <c r="E234" i="5" s="1"/>
  <c r="C235" i="5"/>
  <c r="C236" i="5"/>
  <c r="V236" i="5" s="1"/>
  <c r="C237" i="5"/>
  <c r="V237" i="5" s="1"/>
  <c r="G237" i="5" s="1"/>
  <c r="C238" i="5"/>
  <c r="C239" i="5"/>
  <c r="C240" i="5"/>
  <c r="V240" i="5" s="1"/>
  <c r="E240" i="5" s="1"/>
  <c r="X240" i="5" s="1"/>
  <c r="C241" i="5"/>
  <c r="V241" i="5" s="1"/>
  <c r="C242" i="5"/>
  <c r="V242" i="5" s="1"/>
  <c r="E242" i="5" s="1"/>
  <c r="C243" i="5"/>
  <c r="C244" i="5"/>
  <c r="C245" i="5"/>
  <c r="C246" i="5"/>
  <c r="C247" i="5"/>
  <c r="C248" i="5"/>
  <c r="C249" i="5"/>
  <c r="V249" i="5" s="1"/>
  <c r="E249" i="5" s="1"/>
  <c r="X249" i="5" s="1"/>
  <c r="C250" i="5"/>
  <c r="V250" i="5" s="1"/>
  <c r="C251" i="5"/>
  <c r="C252" i="5"/>
  <c r="V252" i="5" s="1"/>
  <c r="C253" i="5"/>
  <c r="V253" i="5" s="1"/>
  <c r="E253" i="5" s="1"/>
  <c r="C254" i="5"/>
  <c r="C255" i="5"/>
  <c r="C256" i="5"/>
  <c r="C257" i="5"/>
  <c r="V257" i="5" s="1"/>
  <c r="E257" i="5" s="1"/>
  <c r="X257" i="5" s="1"/>
  <c r="C258" i="5"/>
  <c r="V258" i="5" s="1"/>
  <c r="E258" i="5" s="1"/>
  <c r="C259" i="5"/>
  <c r="C260" i="5"/>
  <c r="C261" i="5"/>
  <c r="C262" i="5"/>
  <c r="V262" i="5" s="1"/>
  <c r="C263" i="5"/>
  <c r="C264" i="5"/>
  <c r="C265" i="5"/>
  <c r="V265" i="5" s="1"/>
  <c r="E265" i="5" s="1"/>
  <c r="X265" i="5" s="1"/>
  <c r="C266" i="5"/>
  <c r="V266" i="5" s="1"/>
  <c r="E266" i="5" s="1"/>
  <c r="X266" i="5" s="1"/>
  <c r="C267" i="5"/>
  <c r="C268" i="5"/>
  <c r="C269" i="5"/>
  <c r="C270" i="5"/>
  <c r="C271" i="5"/>
  <c r="C272" i="5"/>
  <c r="V272" i="5" s="1"/>
  <c r="E272" i="5" s="1"/>
  <c r="X272" i="5" s="1"/>
  <c r="C273" i="5"/>
  <c r="V273" i="5" s="1"/>
  <c r="E273" i="5" s="1"/>
  <c r="X273" i="5" s="1"/>
  <c r="C274" i="5"/>
  <c r="V274" i="5" s="1"/>
  <c r="E274" i="5" s="1"/>
  <c r="X274" i="5" s="1"/>
  <c r="C275" i="5"/>
  <c r="C276" i="5"/>
  <c r="C277" i="5"/>
  <c r="C278" i="5"/>
  <c r="V278" i="5" s="1"/>
  <c r="E278" i="5" s="1"/>
  <c r="X278" i="5" s="1"/>
  <c r="C279" i="5"/>
  <c r="C280" i="5"/>
  <c r="C281" i="5"/>
  <c r="C282" i="5"/>
  <c r="V282" i="5" s="1"/>
  <c r="E282" i="5" s="1"/>
  <c r="C283" i="5"/>
  <c r="C284" i="5"/>
  <c r="V284" i="5" s="1"/>
  <c r="E284" i="5" s="1"/>
  <c r="X284" i="5" s="1"/>
  <c r="C285" i="5"/>
  <c r="C286" i="5"/>
  <c r="C287" i="5"/>
  <c r="C288" i="5"/>
  <c r="C289" i="5"/>
  <c r="C290" i="5"/>
  <c r="C291" i="5"/>
  <c r="C292" i="5"/>
  <c r="V292" i="5" s="1"/>
  <c r="E292" i="5" s="1"/>
  <c r="X292" i="5" s="1"/>
  <c r="C293" i="5"/>
  <c r="V293" i="5" s="1"/>
  <c r="C294" i="5"/>
  <c r="C295" i="5"/>
  <c r="C296" i="5"/>
  <c r="V296" i="5" s="1"/>
  <c r="E296" i="5" s="1"/>
  <c r="X296" i="5" s="1"/>
  <c r="C297" i="5"/>
  <c r="V297" i="5" s="1"/>
  <c r="C298" i="5"/>
  <c r="V298" i="5" s="1"/>
  <c r="E298" i="5" s="1"/>
  <c r="X298" i="5" s="1"/>
  <c r="C299" i="5"/>
  <c r="C300" i="5"/>
  <c r="C301" i="5"/>
  <c r="C302" i="5"/>
  <c r="C303" i="5"/>
  <c r="C304" i="5"/>
  <c r="C305" i="5"/>
  <c r="V305" i="5" s="1"/>
  <c r="C306" i="5"/>
  <c r="C307" i="5"/>
  <c r="C308" i="5"/>
  <c r="V308" i="5" s="1"/>
  <c r="C309" i="5"/>
  <c r="C310" i="5"/>
  <c r="C311" i="5"/>
  <c r="C312" i="5"/>
  <c r="C313" i="5"/>
  <c r="C314" i="5"/>
  <c r="V314" i="5" s="1"/>
  <c r="E314" i="5" s="1"/>
  <c r="X314" i="5" s="1"/>
  <c r="C315" i="5"/>
  <c r="C316" i="5"/>
  <c r="C317" i="5"/>
  <c r="V317" i="5" s="1"/>
  <c r="E317" i="5" s="1"/>
  <c r="X317" i="5" s="1"/>
  <c r="C318" i="5"/>
  <c r="V318" i="5" s="1"/>
  <c r="C319" i="5"/>
  <c r="C320" i="5"/>
  <c r="C321" i="5"/>
  <c r="C322" i="5"/>
  <c r="V322" i="5" s="1"/>
  <c r="E322" i="5" s="1"/>
  <c r="X322" i="5" s="1"/>
  <c r="C323" i="5"/>
  <c r="C324" i="5"/>
  <c r="C325" i="5"/>
  <c r="C326" i="5"/>
  <c r="C327" i="5"/>
  <c r="C328" i="5"/>
  <c r="C329" i="5"/>
  <c r="V329" i="5" s="1"/>
  <c r="E329" i="5" s="1"/>
  <c r="X329" i="5" s="1"/>
  <c r="C330" i="5"/>
  <c r="C331" i="5"/>
  <c r="C332" i="5"/>
  <c r="V332" i="5" s="1"/>
  <c r="E332" i="5" s="1"/>
  <c r="X332" i="5" s="1"/>
  <c r="C333" i="5"/>
  <c r="C334" i="5"/>
  <c r="C335" i="5"/>
  <c r="C336" i="5"/>
  <c r="V336" i="5" s="1"/>
  <c r="E336" i="5" s="1"/>
  <c r="X336" i="5" s="1"/>
  <c r="C337" i="5"/>
  <c r="V337" i="5" s="1"/>
  <c r="C338" i="5"/>
  <c r="V338" i="5" s="1"/>
  <c r="E338" i="5" s="1"/>
  <c r="X338" i="5" s="1"/>
  <c r="C339" i="5"/>
  <c r="C340" i="5"/>
  <c r="V340" i="5" s="1"/>
  <c r="C341" i="5"/>
  <c r="V341" i="5" s="1"/>
  <c r="C342" i="5"/>
  <c r="C343" i="5"/>
  <c r="C344" i="5"/>
  <c r="C345" i="5"/>
  <c r="V345" i="5" s="1"/>
  <c r="C346" i="5"/>
  <c r="V346" i="5" s="1"/>
  <c r="E346" i="5" s="1"/>
  <c r="X346" i="5" s="1"/>
  <c r="C347" i="5"/>
  <c r="C348" i="5"/>
  <c r="V348" i="5" s="1"/>
  <c r="C349" i="5"/>
  <c r="V349" i="5" s="1"/>
  <c r="E349" i="5" s="1"/>
  <c r="X349" i="5" s="1"/>
  <c r="C350" i="5"/>
  <c r="C351" i="5"/>
  <c r="C352" i="5"/>
  <c r="C353" i="5"/>
  <c r="C354" i="5"/>
  <c r="C355" i="5"/>
  <c r="C356" i="5"/>
  <c r="C357" i="5"/>
  <c r="V357" i="5" s="1"/>
  <c r="E357" i="5" s="1"/>
  <c r="X357" i="5" s="1"/>
  <c r="C358" i="5"/>
  <c r="C359" i="5"/>
  <c r="C360" i="5"/>
  <c r="C361" i="5"/>
  <c r="C362" i="5"/>
  <c r="V362" i="5" s="1"/>
  <c r="E362" i="5" s="1"/>
  <c r="X362" i="5" s="1"/>
  <c r="C363" i="5"/>
  <c r="C364" i="5"/>
  <c r="C365" i="5"/>
  <c r="V365" i="5" s="1"/>
  <c r="C366" i="5"/>
  <c r="V366" i="5" s="1"/>
  <c r="E366" i="5" s="1"/>
  <c r="X366" i="5" s="1"/>
  <c r="C367" i="5"/>
  <c r="C368" i="5"/>
  <c r="C369" i="5"/>
  <c r="C370" i="5"/>
  <c r="V370" i="5" s="1"/>
  <c r="E370" i="5" s="1"/>
  <c r="X370" i="5" s="1"/>
  <c r="C371" i="5"/>
  <c r="C372" i="5"/>
  <c r="C373" i="5"/>
  <c r="V373" i="5" s="1"/>
  <c r="C374" i="5"/>
  <c r="C375" i="5"/>
  <c r="C376" i="5"/>
  <c r="V376" i="5" s="1"/>
  <c r="E376" i="5" s="1"/>
  <c r="X376" i="5" s="1"/>
  <c r="C377" i="5"/>
  <c r="V377" i="5" s="1"/>
  <c r="E377" i="5" s="1"/>
  <c r="X377" i="5" s="1"/>
  <c r="C378" i="5"/>
  <c r="V378" i="5" s="1"/>
  <c r="C379" i="5"/>
  <c r="C380" i="5"/>
  <c r="V380" i="5" s="1"/>
  <c r="C381" i="5"/>
  <c r="V381" i="5" s="1"/>
  <c r="G381" i="5" s="1"/>
  <c r="C382" i="5"/>
  <c r="V382" i="5" s="1"/>
  <c r="E382" i="5" s="1"/>
  <c r="X382" i="5" s="1"/>
  <c r="C383" i="5"/>
  <c r="C384" i="5"/>
  <c r="C385" i="5"/>
  <c r="C386" i="5"/>
  <c r="V386" i="5" s="1"/>
  <c r="E386" i="5" s="1"/>
  <c r="X386" i="5" s="1"/>
  <c r="C387" i="5"/>
  <c r="C388" i="5"/>
  <c r="V388" i="5" s="1"/>
  <c r="E388" i="5" s="1"/>
  <c r="X388" i="5" s="1"/>
  <c r="C389" i="5"/>
  <c r="C390" i="5"/>
  <c r="V390" i="5" s="1"/>
  <c r="E390" i="5" s="1"/>
  <c r="X390" i="5" s="1"/>
  <c r="C391" i="5"/>
  <c r="C392" i="5"/>
  <c r="C393" i="5"/>
  <c r="C394" i="5"/>
  <c r="C395" i="5"/>
  <c r="C396" i="5"/>
  <c r="C397" i="5"/>
  <c r="C398" i="5"/>
  <c r="C399" i="5"/>
  <c r="C400" i="5"/>
  <c r="C401" i="5"/>
  <c r="C402" i="5"/>
  <c r="V402" i="5" s="1"/>
  <c r="E402" i="5" s="1"/>
  <c r="X402" i="5" s="1"/>
  <c r="C403" i="5"/>
  <c r="C404" i="5"/>
  <c r="C405" i="5"/>
  <c r="V405" i="5" s="1"/>
  <c r="E405" i="5" s="1"/>
  <c r="X405" i="5" s="1"/>
  <c r="C406" i="5"/>
  <c r="C407" i="5"/>
  <c r="C408" i="5"/>
  <c r="C409" i="5"/>
  <c r="C410" i="5"/>
  <c r="V410" i="5" s="1"/>
  <c r="E410" i="5" s="1"/>
  <c r="X410" i="5" s="1"/>
  <c r="C411" i="5"/>
  <c r="C412" i="5"/>
  <c r="V412" i="5" s="1"/>
  <c r="C413" i="5"/>
  <c r="C414" i="5"/>
  <c r="C415" i="5"/>
  <c r="C416" i="5"/>
  <c r="C417" i="5"/>
  <c r="C418" i="5"/>
  <c r="C419" i="5"/>
  <c r="C420" i="5"/>
  <c r="C421" i="5"/>
  <c r="V421" i="5" s="1"/>
  <c r="E421" i="5" s="1"/>
  <c r="X421" i="5" s="1"/>
  <c r="C422" i="5"/>
  <c r="C423" i="5"/>
  <c r="C424" i="5"/>
  <c r="C425" i="5"/>
  <c r="C426" i="5"/>
  <c r="V426" i="5" s="1"/>
  <c r="E426" i="5" s="1"/>
  <c r="X426" i="5" s="1"/>
  <c r="C427" i="5"/>
  <c r="C428" i="5"/>
  <c r="C429" i="5"/>
  <c r="V429" i="5" s="1"/>
  <c r="C430" i="5"/>
  <c r="V430" i="5" s="1"/>
  <c r="E430" i="5" s="1"/>
  <c r="X430" i="5" s="1"/>
  <c r="C431" i="5"/>
  <c r="C432" i="5"/>
  <c r="C433" i="5"/>
  <c r="C434" i="5"/>
  <c r="V434" i="5" s="1"/>
  <c r="E434" i="5" s="1"/>
  <c r="X434" i="5" s="1"/>
  <c r="C435" i="5"/>
  <c r="C436" i="5"/>
  <c r="V436" i="5" s="1"/>
  <c r="E436" i="5" s="1"/>
  <c r="X436" i="5" s="1"/>
  <c r="C437" i="5"/>
  <c r="C438" i="5"/>
  <c r="C439" i="5"/>
  <c r="C440" i="5"/>
  <c r="C441" i="5"/>
  <c r="C442" i="5"/>
  <c r="V442" i="5" s="1"/>
  <c r="C443" i="5"/>
  <c r="C444" i="5"/>
  <c r="C445" i="5"/>
  <c r="C446" i="5"/>
  <c r="C447" i="5"/>
  <c r="C448" i="5"/>
  <c r="C449" i="5"/>
  <c r="C450" i="5"/>
  <c r="V450" i="5" s="1"/>
  <c r="E450" i="5" s="1"/>
  <c r="X450" i="5" s="1"/>
  <c r="C451" i="5"/>
  <c r="C452" i="5"/>
  <c r="C453" i="5"/>
  <c r="C454" i="5"/>
  <c r="C455" i="5"/>
  <c r="C456" i="5"/>
  <c r="C457" i="5"/>
  <c r="C458" i="5"/>
  <c r="V458" i="5" s="1"/>
  <c r="E458" i="5" s="1"/>
  <c r="X458" i="5" s="1"/>
  <c r="C459" i="5"/>
  <c r="C460" i="5"/>
  <c r="C461" i="5"/>
  <c r="C462" i="5"/>
  <c r="C463" i="5"/>
  <c r="C464" i="5"/>
  <c r="C465" i="5"/>
  <c r="V465" i="5" s="1"/>
  <c r="E465" i="5" s="1"/>
  <c r="X465" i="5" s="1"/>
  <c r="C466" i="5"/>
  <c r="V466" i="5" s="1"/>
  <c r="E466" i="5" s="1"/>
  <c r="C467" i="5"/>
  <c r="C468" i="5"/>
  <c r="V468" i="5" s="1"/>
  <c r="C469" i="5"/>
  <c r="C470" i="5"/>
  <c r="V470" i="5" s="1"/>
  <c r="E470" i="5" s="1"/>
  <c r="X470" i="5" s="1"/>
  <c r="C471" i="5"/>
  <c r="C472" i="5"/>
  <c r="C473" i="5"/>
  <c r="V473" i="5" s="1"/>
  <c r="E473" i="5" s="1"/>
  <c r="X473" i="5" s="1"/>
  <c r="C474" i="5"/>
  <c r="V474" i="5" s="1"/>
  <c r="E474" i="5" s="1"/>
  <c r="X474" i="5" s="1"/>
  <c r="C475" i="5"/>
  <c r="C476" i="5"/>
  <c r="C477" i="5"/>
  <c r="C478" i="5"/>
  <c r="C479" i="5"/>
  <c r="C480" i="5"/>
  <c r="V480" i="5" s="1"/>
  <c r="C481" i="5"/>
  <c r="C482" i="5"/>
  <c r="V482" i="5" s="1"/>
  <c r="E482" i="5" s="1"/>
  <c r="X482" i="5" s="1"/>
  <c r="C483" i="5"/>
  <c r="C484" i="5"/>
  <c r="C485" i="5"/>
  <c r="C486" i="5"/>
  <c r="C487" i="5"/>
  <c r="C488" i="5"/>
  <c r="C489" i="5"/>
  <c r="C490" i="5"/>
  <c r="V490" i="5" s="1"/>
  <c r="E490" i="5" s="1"/>
  <c r="X490" i="5" s="1"/>
  <c r="C491" i="5"/>
  <c r="C492" i="5"/>
  <c r="V492" i="5" s="1"/>
  <c r="C493" i="5"/>
  <c r="V493" i="5" s="1"/>
  <c r="E493" i="5" s="1"/>
  <c r="X493" i="5" s="1"/>
  <c r="C494" i="5"/>
  <c r="C495" i="5"/>
  <c r="C496" i="5"/>
  <c r="C497" i="5"/>
  <c r="C498" i="5"/>
  <c r="V498" i="5" s="1"/>
  <c r="E498" i="5" s="1"/>
  <c r="C499" i="5"/>
  <c r="C500" i="5"/>
  <c r="C501" i="5"/>
  <c r="C502" i="5"/>
  <c r="C503" i="5"/>
  <c r="C504" i="5"/>
  <c r="V504" i="5" s="1"/>
  <c r="E504" i="5" s="1"/>
  <c r="X504" i="5" s="1"/>
  <c r="C505" i="5"/>
  <c r="V505" i="5" s="1"/>
  <c r="E505" i="5" s="1"/>
  <c r="X505" i="5" s="1"/>
  <c r="C506" i="5"/>
  <c r="V506" i="5" s="1"/>
  <c r="E506" i="5" s="1"/>
  <c r="X506" i="5" s="1"/>
  <c r="C507" i="5"/>
  <c r="C508" i="5"/>
  <c r="V508" i="5" s="1"/>
  <c r="C509" i="5"/>
  <c r="V509" i="5" s="1"/>
  <c r="E509" i="5" s="1"/>
  <c r="X509" i="5" s="1"/>
  <c r="C510" i="5"/>
  <c r="C511" i="5"/>
  <c r="C512" i="5"/>
  <c r="C513" i="5"/>
  <c r="V513" i="5" s="1"/>
  <c r="E513" i="5" s="1"/>
  <c r="X513" i="5" s="1"/>
  <c r="C514" i="5"/>
  <c r="V514" i="5" s="1"/>
  <c r="E514" i="5" s="1"/>
  <c r="X514" i="5" s="1"/>
  <c r="C515" i="5"/>
  <c r="C516" i="5"/>
  <c r="C517" i="5"/>
  <c r="V517" i="5" s="1"/>
  <c r="E517" i="5" s="1"/>
  <c r="C518" i="5"/>
  <c r="V518" i="5" s="1"/>
  <c r="E518" i="5" s="1"/>
  <c r="C519" i="5"/>
  <c r="C520" i="5"/>
  <c r="C521" i="5"/>
  <c r="V521" i="5" s="1"/>
  <c r="E521" i="5" s="1"/>
  <c r="X521" i="5" s="1"/>
  <c r="C522" i="5"/>
  <c r="V522" i="5" s="1"/>
  <c r="E522" i="5" s="1"/>
  <c r="X522" i="5" s="1"/>
  <c r="C523" i="5"/>
  <c r="C524" i="5"/>
  <c r="C525" i="5"/>
  <c r="V525" i="5" s="1"/>
  <c r="E525" i="5" s="1"/>
  <c r="X525" i="5" s="1"/>
  <c r="C526" i="5"/>
  <c r="C527" i="5"/>
  <c r="C528" i="5"/>
  <c r="C529" i="5"/>
  <c r="C530" i="5"/>
  <c r="V530" i="5" s="1"/>
  <c r="E530" i="5" s="1"/>
  <c r="X530" i="5" s="1"/>
  <c r="C531" i="5"/>
  <c r="C532" i="5"/>
  <c r="C533" i="5"/>
  <c r="C534" i="5"/>
  <c r="V534" i="5" s="1"/>
  <c r="E534" i="5" s="1"/>
  <c r="X534" i="5" s="1"/>
  <c r="C535" i="5"/>
  <c r="C536" i="5"/>
  <c r="C537" i="5"/>
  <c r="V537" i="5" s="1"/>
  <c r="C538" i="5"/>
  <c r="V538" i="5" s="1"/>
  <c r="E538" i="5" s="1"/>
  <c r="X538" i="5" s="1"/>
  <c r="C539" i="5"/>
  <c r="C540" i="5"/>
  <c r="C541" i="5"/>
  <c r="C542" i="5"/>
  <c r="V542" i="5" s="1"/>
  <c r="E542" i="5" s="1"/>
  <c r="X542" i="5" s="1"/>
  <c r="C543" i="5"/>
  <c r="C544" i="5"/>
  <c r="V544" i="5" s="1"/>
  <c r="C545" i="5"/>
  <c r="V545" i="5" s="1"/>
  <c r="E545" i="5" s="1"/>
  <c r="X545" i="5" s="1"/>
  <c r="C546" i="5"/>
  <c r="V546" i="5" s="1"/>
  <c r="E546" i="5" s="1"/>
  <c r="X546" i="5" s="1"/>
  <c r="C547" i="5"/>
  <c r="C548" i="5"/>
  <c r="V548" i="5" s="1"/>
  <c r="E548" i="5" s="1"/>
  <c r="X548" i="5" s="1"/>
  <c r="C549" i="5"/>
  <c r="C550" i="5"/>
  <c r="C551" i="5"/>
  <c r="C552" i="5"/>
  <c r="C553" i="5"/>
  <c r="V553" i="5" s="1"/>
  <c r="E553" i="5" s="1"/>
  <c r="X553" i="5" s="1"/>
  <c r="C554" i="5"/>
  <c r="V554" i="5" s="1"/>
  <c r="E554" i="5" s="1"/>
  <c r="X554" i="5" s="1"/>
  <c r="C555" i="5"/>
  <c r="C556" i="5"/>
  <c r="V556" i="5" s="1"/>
  <c r="C557" i="5"/>
  <c r="V557" i="5" s="1"/>
  <c r="E557" i="5" s="1"/>
  <c r="C558" i="5"/>
  <c r="V558" i="5" s="1"/>
  <c r="E558" i="5" s="1"/>
  <c r="X558" i="5" s="1"/>
  <c r="C559" i="5"/>
  <c r="C560" i="5"/>
  <c r="C561" i="5"/>
  <c r="V561" i="5" s="1"/>
  <c r="E561" i="5" s="1"/>
  <c r="X561" i="5" s="1"/>
  <c r="C562" i="5"/>
  <c r="V562" i="5" s="1"/>
  <c r="E562" i="5" s="1"/>
  <c r="X562" i="5" s="1"/>
  <c r="C563" i="5"/>
  <c r="C564" i="5"/>
  <c r="C565" i="5"/>
  <c r="C566" i="5"/>
  <c r="C567" i="5"/>
  <c r="C568" i="5"/>
  <c r="C569" i="5"/>
  <c r="V569" i="5" s="1"/>
  <c r="C570" i="5"/>
  <c r="V570" i="5" s="1"/>
  <c r="E570" i="5" s="1"/>
  <c r="X570" i="5" s="1"/>
  <c r="C571" i="5"/>
  <c r="C572" i="5"/>
  <c r="C573" i="5"/>
  <c r="C574" i="5"/>
  <c r="C575" i="5"/>
  <c r="C576" i="5"/>
  <c r="C577" i="5"/>
  <c r="V577" i="5" s="1"/>
  <c r="E577" i="5" s="1"/>
  <c r="X577" i="5" s="1"/>
  <c r="C578" i="5"/>
  <c r="V578" i="5" s="1"/>
  <c r="E578" i="5" s="1"/>
  <c r="X578" i="5" s="1"/>
  <c r="C579" i="5"/>
  <c r="C580" i="5"/>
  <c r="C581" i="5"/>
  <c r="V581" i="5" s="1"/>
  <c r="E581" i="5" s="1"/>
  <c r="C582" i="5"/>
  <c r="C583" i="5"/>
  <c r="C584" i="5"/>
  <c r="C585" i="5"/>
  <c r="C586" i="5"/>
  <c r="V586" i="5" s="1"/>
  <c r="E586" i="5" s="1"/>
  <c r="X586" i="5" s="1"/>
  <c r="C587" i="5"/>
  <c r="C588" i="5"/>
  <c r="C589" i="5"/>
  <c r="C590" i="5"/>
  <c r="C591" i="5"/>
  <c r="C592" i="5"/>
  <c r="V592" i="5" s="1"/>
  <c r="E592" i="5" s="1"/>
  <c r="X592" i="5" s="1"/>
  <c r="C593" i="5"/>
  <c r="C594" i="5"/>
  <c r="V594" i="5" s="1"/>
  <c r="E594" i="5" s="1"/>
  <c r="X594" i="5" s="1"/>
  <c r="C595" i="5"/>
  <c r="C596" i="5"/>
  <c r="V596" i="5" s="1"/>
  <c r="E596" i="5" s="1"/>
  <c r="X596" i="5" s="1"/>
  <c r="C597" i="5"/>
  <c r="V597" i="5" s="1"/>
  <c r="E597" i="5" s="1"/>
  <c r="C598" i="5"/>
  <c r="C599" i="5"/>
  <c r="C600" i="5"/>
  <c r="C601" i="5"/>
  <c r="V601" i="5" s="1"/>
  <c r="C602" i="5"/>
  <c r="V602" i="5" s="1"/>
  <c r="E602" i="5" s="1"/>
  <c r="X602" i="5" s="1"/>
  <c r="C603" i="5"/>
  <c r="C604" i="5"/>
  <c r="C605" i="5"/>
  <c r="C606" i="5"/>
  <c r="V606" i="5" s="1"/>
  <c r="C607" i="5"/>
  <c r="C608" i="5"/>
  <c r="C609" i="5"/>
  <c r="V609" i="5" s="1"/>
  <c r="E609" i="5" s="1"/>
  <c r="X609" i="5" s="1"/>
  <c r="C610" i="5"/>
  <c r="V610" i="5" s="1"/>
  <c r="E610" i="5" s="1"/>
  <c r="X610" i="5" s="1"/>
  <c r="C611" i="5"/>
  <c r="C612" i="5"/>
  <c r="V612" i="5" s="1"/>
  <c r="C613" i="5"/>
  <c r="V613" i="5" s="1"/>
  <c r="E613" i="5" s="1"/>
  <c r="C614" i="5"/>
  <c r="V614" i="5" s="1"/>
  <c r="E614" i="5" s="1"/>
  <c r="X614" i="5" s="1"/>
  <c r="C615" i="5"/>
  <c r="C616" i="5"/>
  <c r="C617" i="5"/>
  <c r="V617" i="5" s="1"/>
  <c r="E617" i="5" s="1"/>
  <c r="X617" i="5" s="1"/>
  <c r="C618" i="5"/>
  <c r="V618" i="5" s="1"/>
  <c r="E618" i="5" s="1"/>
  <c r="X618" i="5" s="1"/>
  <c r="C619" i="5"/>
  <c r="C620" i="5"/>
  <c r="C621" i="5"/>
  <c r="V621" i="5" s="1"/>
  <c r="E621" i="5" s="1"/>
  <c r="X621" i="5" s="1"/>
  <c r="C622" i="5"/>
  <c r="C623" i="5"/>
  <c r="C624" i="5"/>
  <c r="C625" i="5"/>
  <c r="V625" i="5" s="1"/>
  <c r="C626" i="5"/>
  <c r="V626" i="5" s="1"/>
  <c r="E626" i="5" s="1"/>
  <c r="C627" i="5"/>
  <c r="C628" i="5"/>
  <c r="C629" i="5"/>
  <c r="C630" i="5"/>
  <c r="C631" i="5"/>
  <c r="C632" i="5"/>
  <c r="C633" i="5"/>
  <c r="V633" i="5" s="1"/>
  <c r="E633" i="5" s="1"/>
  <c r="X633" i="5" s="1"/>
  <c r="C634" i="5"/>
  <c r="V634" i="5" s="1"/>
  <c r="E634" i="5" s="1"/>
  <c r="X634" i="5" s="1"/>
  <c r="C635" i="5"/>
  <c r="C636" i="5"/>
  <c r="C637" i="5"/>
  <c r="V637" i="5" s="1"/>
  <c r="E637" i="5" s="1"/>
  <c r="C638" i="5"/>
  <c r="V638" i="5" s="1"/>
  <c r="E638" i="5" s="1"/>
  <c r="X638" i="5" s="1"/>
  <c r="C639" i="5"/>
  <c r="C640" i="5"/>
  <c r="C641" i="5"/>
  <c r="V641" i="5" s="1"/>
  <c r="E641" i="5" s="1"/>
  <c r="X641" i="5" s="1"/>
  <c r="C642" i="5"/>
  <c r="V642" i="5" s="1"/>
  <c r="E642" i="5" s="1"/>
  <c r="X642" i="5" s="1"/>
  <c r="C643" i="5"/>
  <c r="C644" i="5"/>
  <c r="V644" i="5" s="1"/>
  <c r="C645" i="5"/>
  <c r="V645" i="5" s="1"/>
  <c r="C646" i="5"/>
  <c r="C647" i="5"/>
  <c r="C648" i="5"/>
  <c r="C649" i="5"/>
  <c r="V649" i="5" s="1"/>
  <c r="E649" i="5" s="1"/>
  <c r="X649" i="5" s="1"/>
  <c r="C650" i="5"/>
  <c r="V650" i="5" s="1"/>
  <c r="E650" i="5" s="1"/>
  <c r="X650" i="5" s="1"/>
  <c r="C651" i="5"/>
  <c r="C652" i="5"/>
  <c r="V652" i="5" s="1"/>
  <c r="E652" i="5" s="1"/>
  <c r="X652" i="5" s="1"/>
  <c r="C653" i="5"/>
  <c r="C654" i="5"/>
  <c r="C655" i="5"/>
  <c r="C656" i="5"/>
  <c r="C657" i="5"/>
  <c r="V657" i="5" s="1"/>
  <c r="E657" i="5" s="1"/>
  <c r="X657" i="5" s="1"/>
  <c r="C658" i="5"/>
  <c r="V658" i="5" s="1"/>
  <c r="E658" i="5" s="1"/>
  <c r="X658" i="5" s="1"/>
  <c r="C659" i="5"/>
  <c r="C660" i="5"/>
  <c r="C661" i="5"/>
  <c r="V661" i="5" s="1"/>
  <c r="C662" i="5"/>
  <c r="C663" i="5"/>
  <c r="C664" i="5"/>
  <c r="C665" i="5"/>
  <c r="V665" i="5" s="1"/>
  <c r="C666" i="5"/>
  <c r="V666" i="5" s="1"/>
  <c r="E666" i="5" s="1"/>
  <c r="X666" i="5" s="1"/>
  <c r="C667" i="5"/>
  <c r="C668" i="5"/>
  <c r="C669" i="5"/>
  <c r="V669" i="5" s="1"/>
  <c r="E669" i="5" s="1"/>
  <c r="X669" i="5" s="1"/>
  <c r="C670" i="5"/>
  <c r="V670" i="5" s="1"/>
  <c r="E670" i="5" s="1"/>
  <c r="X670" i="5" s="1"/>
  <c r="C671" i="5"/>
  <c r="C672" i="5"/>
  <c r="V672" i="5" s="1"/>
  <c r="C673" i="5"/>
  <c r="V673" i="5" s="1"/>
  <c r="C674" i="5"/>
  <c r="V674" i="5" s="1"/>
  <c r="E674" i="5" s="1"/>
  <c r="X674" i="5" s="1"/>
  <c r="C675" i="5"/>
  <c r="C676" i="5"/>
  <c r="V676" i="5" s="1"/>
  <c r="C677" i="5"/>
  <c r="C678" i="5"/>
  <c r="C679" i="5"/>
  <c r="C680" i="5"/>
  <c r="C681" i="5"/>
  <c r="V681" i="5" s="1"/>
  <c r="E681" i="5" s="1"/>
  <c r="X681" i="5" s="1"/>
  <c r="C682" i="5"/>
  <c r="V682" i="5" s="1"/>
  <c r="E682" i="5" s="1"/>
  <c r="X682" i="5" s="1"/>
  <c r="C683" i="5"/>
  <c r="C684" i="5"/>
  <c r="V684" i="5" s="1"/>
  <c r="E684" i="5" s="1"/>
  <c r="X684" i="5" s="1"/>
  <c r="C685" i="5"/>
  <c r="V685" i="5" s="1"/>
  <c r="C686" i="5"/>
  <c r="C687" i="5"/>
  <c r="C688" i="5"/>
  <c r="C689" i="5"/>
  <c r="V689" i="5" s="1"/>
  <c r="C690" i="5"/>
  <c r="V690" i="5" s="1"/>
  <c r="E690" i="5" s="1"/>
  <c r="X690" i="5" s="1"/>
  <c r="C691" i="5"/>
  <c r="C692" i="5"/>
  <c r="V692" i="5" s="1"/>
  <c r="G692" i="5" s="1"/>
  <c r="C693" i="5"/>
  <c r="V693" i="5" s="1"/>
  <c r="E693" i="5" s="1"/>
  <c r="X693" i="5" s="1"/>
  <c r="C694" i="5"/>
  <c r="V694" i="5" s="1"/>
  <c r="E694" i="5" s="1"/>
  <c r="X694" i="5" s="1"/>
  <c r="C695" i="5"/>
  <c r="C696" i="5"/>
  <c r="C697" i="5"/>
  <c r="V697" i="5" s="1"/>
  <c r="C698" i="5"/>
  <c r="V698" i="5" s="1"/>
  <c r="E698" i="5" s="1"/>
  <c r="X698" i="5" s="1"/>
  <c r="C699" i="5"/>
  <c r="C700" i="5"/>
  <c r="V700" i="5" s="1"/>
  <c r="E700" i="5" s="1"/>
  <c r="X700" i="5" s="1"/>
  <c r="C701" i="5"/>
  <c r="C702" i="5"/>
  <c r="C703" i="5"/>
  <c r="C704" i="5"/>
  <c r="V704" i="5" s="1"/>
  <c r="E704" i="5" s="1"/>
  <c r="X704" i="5" s="1"/>
  <c r="C705" i="5"/>
  <c r="V705" i="5" s="1"/>
  <c r="E705" i="5" s="1"/>
  <c r="X705" i="5" s="1"/>
  <c r="C706" i="5"/>
  <c r="V706" i="5" s="1"/>
  <c r="E706" i="5" s="1"/>
  <c r="X706" i="5" s="1"/>
  <c r="C707" i="5"/>
  <c r="C708" i="5"/>
  <c r="C709" i="5"/>
  <c r="V709" i="5" s="1"/>
  <c r="E709" i="5" s="1"/>
  <c r="X709" i="5" s="1"/>
  <c r="C710" i="5"/>
  <c r="C711" i="5"/>
  <c r="C712" i="5"/>
  <c r="C713" i="5"/>
  <c r="V713" i="5" s="1"/>
  <c r="E713" i="5" s="1"/>
  <c r="X713" i="5" s="1"/>
  <c r="C714" i="5"/>
  <c r="V714" i="5" s="1"/>
  <c r="E714" i="5" s="1"/>
  <c r="X714" i="5" s="1"/>
  <c r="C715" i="5"/>
  <c r="C716" i="5"/>
  <c r="C717" i="5"/>
  <c r="V717" i="5" s="1"/>
  <c r="E717" i="5" s="1"/>
  <c r="X717" i="5" s="1"/>
  <c r="C718" i="5"/>
  <c r="C719" i="5"/>
  <c r="C720" i="5"/>
  <c r="C721" i="5"/>
  <c r="V721" i="5" s="1"/>
  <c r="E721" i="5" s="1"/>
  <c r="X721" i="5" s="1"/>
  <c r="C722" i="5"/>
  <c r="V722" i="5" s="1"/>
  <c r="E722" i="5" s="1"/>
  <c r="X722" i="5" s="1"/>
  <c r="C723" i="5"/>
  <c r="C724" i="5"/>
  <c r="V724" i="5" s="1"/>
  <c r="E724" i="5" s="1"/>
  <c r="X724" i="5" s="1"/>
  <c r="C725" i="5"/>
  <c r="V725" i="5" s="1"/>
  <c r="E725" i="5" s="1"/>
  <c r="X725" i="5" s="1"/>
  <c r="C726" i="5"/>
  <c r="C727" i="5"/>
  <c r="C728" i="5"/>
  <c r="V728" i="5" s="1"/>
  <c r="C729" i="5"/>
  <c r="V729" i="5" s="1"/>
  <c r="C730" i="5"/>
  <c r="V730" i="5" s="1"/>
  <c r="E730" i="5" s="1"/>
  <c r="X730" i="5" s="1"/>
  <c r="C731" i="5"/>
  <c r="C732" i="5"/>
  <c r="V732" i="5" s="1"/>
  <c r="E732" i="5" s="1"/>
  <c r="X732" i="5" s="1"/>
  <c r="C733" i="5"/>
  <c r="V733" i="5" s="1"/>
  <c r="C734" i="5"/>
  <c r="V734" i="5" s="1"/>
  <c r="E734" i="5" s="1"/>
  <c r="X734" i="5" s="1"/>
  <c r="C735" i="5"/>
  <c r="C736" i="5"/>
  <c r="C737" i="5"/>
  <c r="V737" i="5" s="1"/>
  <c r="C738" i="5"/>
  <c r="V738" i="5" s="1"/>
  <c r="E738" i="5" s="1"/>
  <c r="X738" i="5" s="1"/>
  <c r="C739" i="5"/>
  <c r="C740" i="5"/>
  <c r="V740" i="5" s="1"/>
  <c r="E740" i="5" s="1"/>
  <c r="X740" i="5" s="1"/>
  <c r="C741" i="5"/>
  <c r="C742" i="5"/>
  <c r="C743" i="5"/>
  <c r="C744" i="5"/>
  <c r="V744" i="5" s="1"/>
  <c r="C745" i="5"/>
  <c r="V745" i="5" s="1"/>
  <c r="E745" i="5" s="1"/>
  <c r="X745" i="5" s="1"/>
  <c r="C746" i="5"/>
  <c r="V746" i="5" s="1"/>
  <c r="E746" i="5" s="1"/>
  <c r="X746" i="5" s="1"/>
  <c r="C747" i="5"/>
  <c r="C748" i="5"/>
  <c r="V748" i="5" s="1"/>
  <c r="C749" i="5"/>
  <c r="C750" i="5"/>
  <c r="V750" i="5" s="1"/>
  <c r="E750" i="5" s="1"/>
  <c r="X750" i="5" s="1"/>
  <c r="C751" i="5"/>
  <c r="C752" i="5"/>
  <c r="C753" i="5"/>
  <c r="V753" i="5" s="1"/>
  <c r="E753" i="5" s="1"/>
  <c r="X753" i="5" s="1"/>
  <c r="C754" i="5"/>
  <c r="V754" i="5" s="1"/>
  <c r="E754" i="5" s="1"/>
  <c r="X754" i="5" s="1"/>
  <c r="C755" i="5"/>
  <c r="C756" i="5"/>
  <c r="C757" i="5"/>
  <c r="V757" i="5" s="1"/>
  <c r="E757" i="5" s="1"/>
  <c r="X757" i="5" s="1"/>
  <c r="C758" i="5"/>
  <c r="C759" i="5"/>
  <c r="C760" i="5"/>
  <c r="V760" i="5" s="1"/>
  <c r="E760" i="5" s="1"/>
  <c r="X760" i="5" s="1"/>
  <c r="C761" i="5"/>
  <c r="V761" i="5" s="1"/>
  <c r="E761" i="5" s="1"/>
  <c r="X761" i="5" s="1"/>
  <c r="C762" i="5"/>
  <c r="V762" i="5" s="1"/>
  <c r="E762" i="5" s="1"/>
  <c r="X762" i="5" s="1"/>
  <c r="C763" i="5"/>
  <c r="C764" i="5"/>
  <c r="V764" i="5" s="1"/>
  <c r="E764" i="5" s="1"/>
  <c r="X764" i="5" s="1"/>
  <c r="C765" i="5"/>
  <c r="C766" i="5"/>
  <c r="C767" i="5"/>
  <c r="C768" i="5"/>
  <c r="C769" i="5"/>
  <c r="C770" i="5"/>
  <c r="V770" i="5" s="1"/>
  <c r="E770" i="5" s="1"/>
  <c r="X770" i="5" s="1"/>
  <c r="C771" i="5"/>
  <c r="C772" i="5"/>
  <c r="C773" i="5"/>
  <c r="V773" i="5" s="1"/>
  <c r="F773" i="5" s="1"/>
  <c r="C774" i="5"/>
  <c r="C775" i="5"/>
  <c r="C776" i="5"/>
  <c r="C777" i="5"/>
  <c r="V777" i="5" s="1"/>
  <c r="E777" i="5" s="1"/>
  <c r="X777" i="5" s="1"/>
  <c r="C778" i="5"/>
  <c r="V778" i="5" s="1"/>
  <c r="E778" i="5" s="1"/>
  <c r="X778" i="5" s="1"/>
  <c r="C779" i="5"/>
  <c r="C780" i="5"/>
  <c r="V780" i="5" s="1"/>
  <c r="E780" i="5" s="1"/>
  <c r="X780" i="5" s="1"/>
  <c r="C781" i="5"/>
  <c r="C782" i="5"/>
  <c r="C783" i="5"/>
  <c r="C784" i="5"/>
  <c r="C785" i="5"/>
  <c r="V785" i="5" s="1"/>
  <c r="E785" i="5" s="1"/>
  <c r="X785" i="5" s="1"/>
  <c r="C786" i="5"/>
  <c r="V786" i="5" s="1"/>
  <c r="E786" i="5" s="1"/>
  <c r="X786" i="5" s="1"/>
  <c r="C787" i="5"/>
  <c r="C788" i="5"/>
  <c r="V788" i="5" s="1"/>
  <c r="E788" i="5" s="1"/>
  <c r="X788" i="5" s="1"/>
  <c r="C789" i="5"/>
  <c r="V789" i="5" s="1"/>
  <c r="E789" i="5" s="1"/>
  <c r="X789" i="5" s="1"/>
  <c r="C790" i="5"/>
  <c r="C791" i="5"/>
  <c r="C792" i="5"/>
  <c r="C793" i="5"/>
  <c r="C794" i="5"/>
  <c r="V794" i="5" s="1"/>
  <c r="E794" i="5" s="1"/>
  <c r="X794" i="5" s="1"/>
  <c r="C795" i="5"/>
  <c r="C796" i="5"/>
  <c r="C797" i="5"/>
  <c r="V797" i="5" s="1"/>
  <c r="C798" i="5"/>
  <c r="C799" i="5"/>
  <c r="C800" i="5"/>
  <c r="V800" i="5" s="1"/>
  <c r="E800" i="5" s="1"/>
  <c r="X800" i="5" s="1"/>
  <c r="C801" i="5"/>
  <c r="V801" i="5" s="1"/>
  <c r="E801" i="5" s="1"/>
  <c r="X801" i="5" s="1"/>
  <c r="C802" i="5"/>
  <c r="V802" i="5" s="1"/>
  <c r="E802" i="5" s="1"/>
  <c r="X802" i="5" s="1"/>
  <c r="C803" i="5"/>
  <c r="C804" i="5"/>
  <c r="V804" i="5" s="1"/>
  <c r="E804" i="5" s="1"/>
  <c r="X804" i="5" s="1"/>
  <c r="C805" i="5"/>
  <c r="C806" i="5"/>
  <c r="C807" i="5"/>
  <c r="C808" i="5"/>
  <c r="C809" i="5"/>
  <c r="V809" i="5" s="1"/>
  <c r="E809" i="5" s="1"/>
  <c r="X809" i="5" s="1"/>
  <c r="C810" i="5"/>
  <c r="V810" i="5" s="1"/>
  <c r="E810" i="5" s="1"/>
  <c r="C811" i="5"/>
  <c r="C812" i="5"/>
  <c r="V812" i="5" s="1"/>
  <c r="C813" i="5"/>
  <c r="V813" i="5" s="1"/>
  <c r="E813" i="5" s="1"/>
  <c r="X813" i="5" s="1"/>
  <c r="C814" i="5"/>
  <c r="C815" i="5"/>
  <c r="C816" i="5"/>
  <c r="C817" i="5"/>
  <c r="V817" i="5" s="1"/>
  <c r="E817" i="5" s="1"/>
  <c r="X817" i="5" s="1"/>
  <c r="C818" i="5"/>
  <c r="V818" i="5" s="1"/>
  <c r="E818" i="5" s="1"/>
  <c r="X818" i="5" s="1"/>
  <c r="C819" i="5"/>
  <c r="C820" i="5"/>
  <c r="C821" i="5"/>
  <c r="C822" i="5"/>
  <c r="V822" i="5" s="1"/>
  <c r="E822" i="5" s="1"/>
  <c r="X822" i="5" s="1"/>
  <c r="C823" i="5"/>
  <c r="C824" i="5"/>
  <c r="V824" i="5" s="1"/>
  <c r="C825" i="5"/>
  <c r="V825" i="5" s="1"/>
  <c r="E825" i="5" s="1"/>
  <c r="X825" i="5" s="1"/>
  <c r="C826" i="5"/>
  <c r="V826" i="5" s="1"/>
  <c r="E826" i="5" s="1"/>
  <c r="C827" i="5"/>
  <c r="C828" i="5"/>
  <c r="V828" i="5" s="1"/>
  <c r="E828" i="5" s="1"/>
  <c r="X828" i="5" s="1"/>
  <c r="C829" i="5"/>
  <c r="C830" i="5"/>
  <c r="C831" i="5"/>
  <c r="C832" i="5"/>
  <c r="C833" i="5"/>
  <c r="V833" i="5" s="1"/>
  <c r="C834" i="5"/>
  <c r="V834" i="5" s="1"/>
  <c r="E834" i="5" s="1"/>
  <c r="X834" i="5" s="1"/>
  <c r="C835" i="5"/>
  <c r="C836" i="5"/>
  <c r="V836" i="5" s="1"/>
  <c r="E836" i="5" s="1"/>
  <c r="X836" i="5" s="1"/>
  <c r="C837" i="5"/>
  <c r="V837" i="5" s="1"/>
  <c r="C838" i="5"/>
  <c r="C839" i="5"/>
  <c r="C840" i="5"/>
  <c r="C841" i="5"/>
  <c r="V841" i="5" s="1"/>
  <c r="C842" i="5"/>
  <c r="V842" i="5" s="1"/>
  <c r="E842" i="5" s="1"/>
  <c r="C843" i="5"/>
  <c r="C844" i="5"/>
  <c r="C845" i="5"/>
  <c r="C846" i="5"/>
  <c r="C847" i="5"/>
  <c r="C848" i="5"/>
  <c r="V848" i="5" s="1"/>
  <c r="E848" i="5" s="1"/>
  <c r="X848" i="5" s="1"/>
  <c r="C849" i="5"/>
  <c r="V849" i="5" s="1"/>
  <c r="C850" i="5"/>
  <c r="V850" i="5" s="1"/>
  <c r="E850" i="5" s="1"/>
  <c r="X850" i="5" s="1"/>
  <c r="C851" i="5"/>
  <c r="C852" i="5"/>
  <c r="C853" i="5"/>
  <c r="V853" i="5" s="1"/>
  <c r="E853" i="5" s="1"/>
  <c r="X853" i="5" s="1"/>
  <c r="C854" i="5"/>
  <c r="V854" i="5" s="1"/>
  <c r="E854" i="5" s="1"/>
  <c r="X854" i="5" s="1"/>
  <c r="C855" i="5"/>
  <c r="C856" i="5"/>
  <c r="C857" i="5"/>
  <c r="V857" i="5" s="1"/>
  <c r="C858" i="5"/>
  <c r="V858" i="5" s="1"/>
  <c r="E858" i="5" s="1"/>
  <c r="C859" i="5"/>
  <c r="C860" i="5"/>
  <c r="V860" i="5" s="1"/>
  <c r="E860" i="5" s="1"/>
  <c r="X860" i="5" s="1"/>
  <c r="C861" i="5"/>
  <c r="C862" i="5"/>
  <c r="C863" i="5"/>
  <c r="C864" i="5"/>
  <c r="V864" i="5" s="1"/>
  <c r="E864" i="5" s="1"/>
  <c r="X864" i="5" s="1"/>
  <c r="C865" i="5"/>
  <c r="V865" i="5" s="1"/>
  <c r="E865" i="5" s="1"/>
  <c r="X865" i="5" s="1"/>
  <c r="C866" i="5"/>
  <c r="V866" i="5" s="1"/>
  <c r="E866" i="5" s="1"/>
  <c r="X866" i="5" s="1"/>
  <c r="C867" i="5"/>
  <c r="C868" i="5"/>
  <c r="V868" i="5" s="1"/>
  <c r="E868" i="5" s="1"/>
  <c r="X868" i="5" s="1"/>
  <c r="C869" i="5"/>
  <c r="C870" i="5"/>
  <c r="C871" i="5"/>
  <c r="C872" i="5"/>
  <c r="C873" i="5"/>
  <c r="C874" i="5"/>
  <c r="V874" i="5" s="1"/>
  <c r="E874" i="5" s="1"/>
  <c r="C875" i="5"/>
  <c r="C876" i="5"/>
  <c r="V876" i="5" s="1"/>
  <c r="E876" i="5" s="1"/>
  <c r="X876" i="5" s="1"/>
  <c r="C877" i="5"/>
  <c r="V877" i="5" s="1"/>
  <c r="E877" i="5" s="1"/>
  <c r="X877" i="5" s="1"/>
  <c r="C878" i="5"/>
  <c r="C879" i="5"/>
  <c r="C880" i="5"/>
  <c r="C881" i="5"/>
  <c r="C882" i="5"/>
  <c r="V882" i="5" s="1"/>
  <c r="E882" i="5" s="1"/>
  <c r="X882" i="5" s="1"/>
  <c r="C883" i="5"/>
  <c r="C884" i="5"/>
  <c r="V884" i="5" s="1"/>
  <c r="C885" i="5"/>
  <c r="V885" i="5" s="1"/>
  <c r="E885" i="5" s="1"/>
  <c r="X885" i="5" s="1"/>
  <c r="C886" i="5"/>
  <c r="C887" i="5"/>
  <c r="C888" i="5"/>
  <c r="C889" i="5"/>
  <c r="V889" i="5" s="1"/>
  <c r="C890" i="5"/>
  <c r="V890" i="5" s="1"/>
  <c r="E890" i="5" s="1"/>
  <c r="X890" i="5" s="1"/>
  <c r="C891" i="5"/>
  <c r="C892" i="5"/>
  <c r="V892" i="5" s="1"/>
  <c r="E892" i="5" s="1"/>
  <c r="X892" i="5" s="1"/>
  <c r="C893" i="5"/>
  <c r="C894" i="5"/>
  <c r="C895" i="5"/>
  <c r="C896" i="5"/>
  <c r="V896" i="5" s="1"/>
  <c r="E896" i="5" s="1"/>
  <c r="X896" i="5" s="1"/>
  <c r="C897" i="5"/>
  <c r="V897" i="5" s="1"/>
  <c r="E897" i="5" s="1"/>
  <c r="X897" i="5" s="1"/>
  <c r="C898" i="5"/>
  <c r="V898" i="5" s="1"/>
  <c r="E898" i="5" s="1"/>
  <c r="X898" i="5" s="1"/>
  <c r="C899" i="5"/>
  <c r="C900" i="5"/>
  <c r="V900" i="5" s="1"/>
  <c r="E900" i="5" s="1"/>
  <c r="X900" i="5" s="1"/>
  <c r="C901" i="5"/>
  <c r="V901" i="5" s="1"/>
  <c r="C902" i="5"/>
  <c r="C903" i="5"/>
  <c r="C904" i="5"/>
  <c r="C905" i="5"/>
  <c r="V905" i="5" s="1"/>
  <c r="E905" i="5" s="1"/>
  <c r="X905" i="5" s="1"/>
  <c r="C906" i="5"/>
  <c r="V906" i="5" s="1"/>
  <c r="E906" i="5" s="1"/>
  <c r="X906" i="5" s="1"/>
  <c r="C907" i="5"/>
  <c r="C908" i="5"/>
  <c r="V908" i="5" s="1"/>
  <c r="E908" i="5" s="1"/>
  <c r="X908" i="5" s="1"/>
  <c r="C909" i="5"/>
  <c r="C910" i="5"/>
  <c r="C911" i="5"/>
  <c r="C912" i="5"/>
  <c r="C913" i="5"/>
  <c r="C914" i="5"/>
  <c r="V914" i="5" s="1"/>
  <c r="E914" i="5" s="1"/>
  <c r="X914" i="5" s="1"/>
  <c r="C915" i="5"/>
  <c r="C916" i="5"/>
  <c r="V916" i="5" s="1"/>
  <c r="E916" i="5" s="1"/>
  <c r="X916" i="5" s="1"/>
  <c r="C917" i="5"/>
  <c r="V917" i="5" s="1"/>
  <c r="E917" i="5" s="1"/>
  <c r="X917" i="5" s="1"/>
  <c r="C918" i="5"/>
  <c r="V918" i="5" s="1"/>
  <c r="E918" i="5" s="1"/>
  <c r="X918" i="5" s="1"/>
  <c r="C919" i="5"/>
  <c r="C920" i="5"/>
  <c r="C921" i="5"/>
  <c r="V921" i="5" s="1"/>
  <c r="E921" i="5" s="1"/>
  <c r="X921" i="5" s="1"/>
  <c r="C922" i="5"/>
  <c r="V922" i="5" s="1"/>
  <c r="E922" i="5" s="1"/>
  <c r="C923" i="5"/>
  <c r="C924" i="5"/>
  <c r="C925" i="5"/>
  <c r="V925" i="5" s="1"/>
  <c r="E925" i="5" s="1"/>
  <c r="X925" i="5" s="1"/>
  <c r="C926" i="5"/>
  <c r="C927" i="5"/>
  <c r="C928" i="5"/>
  <c r="V928" i="5" s="1"/>
  <c r="E928" i="5" s="1"/>
  <c r="X928" i="5" s="1"/>
  <c r="C929" i="5"/>
  <c r="V929" i="5" s="1"/>
  <c r="E929" i="5" s="1"/>
  <c r="X929" i="5" s="1"/>
  <c r="C930" i="5"/>
  <c r="V930" i="5" s="1"/>
  <c r="E930" i="5" s="1"/>
  <c r="C931" i="5"/>
  <c r="C932" i="5"/>
  <c r="V932" i="5" s="1"/>
  <c r="E932" i="5" s="1"/>
  <c r="X932" i="5" s="1"/>
  <c r="C933" i="5"/>
  <c r="C934" i="5"/>
  <c r="C935" i="5"/>
  <c r="C936" i="5"/>
  <c r="C937" i="5"/>
  <c r="V937" i="5" s="1"/>
  <c r="E937" i="5" s="1"/>
  <c r="X937" i="5" s="1"/>
  <c r="C938" i="5"/>
  <c r="V938" i="5" s="1"/>
  <c r="E938" i="5" s="1"/>
  <c r="X938" i="5" s="1"/>
  <c r="C939" i="5"/>
  <c r="C940" i="5"/>
  <c r="V940" i="5" s="1"/>
  <c r="E940" i="5" s="1"/>
  <c r="X940" i="5" s="1"/>
  <c r="C941" i="5"/>
  <c r="C942" i="5"/>
  <c r="C943" i="5"/>
  <c r="C944" i="5"/>
  <c r="V944" i="5" s="1"/>
  <c r="C945" i="5"/>
  <c r="V945" i="5" s="1"/>
  <c r="E945" i="5" s="1"/>
  <c r="X945" i="5" s="1"/>
  <c r="C946" i="5"/>
  <c r="V946" i="5" s="1"/>
  <c r="E946" i="5" s="1"/>
  <c r="C947" i="5"/>
  <c r="C948" i="5"/>
  <c r="V948" i="5" s="1"/>
  <c r="E948" i="5" s="1"/>
  <c r="X948" i="5" s="1"/>
  <c r="C949" i="5"/>
  <c r="V949" i="5" s="1"/>
  <c r="C950" i="5"/>
  <c r="C951" i="5"/>
  <c r="C952" i="5"/>
  <c r="C953" i="5"/>
  <c r="V953" i="5" s="1"/>
  <c r="C954" i="5"/>
  <c r="V954" i="5" s="1"/>
  <c r="E954" i="5" s="1"/>
  <c r="C955" i="5"/>
  <c r="C956" i="5"/>
  <c r="V956" i="5" s="1"/>
  <c r="E956" i="5" s="1"/>
  <c r="X956" i="5" s="1"/>
  <c r="C957" i="5"/>
  <c r="C958" i="5"/>
  <c r="C959" i="5"/>
  <c r="C960" i="5"/>
  <c r="C961" i="5"/>
  <c r="V961" i="5" s="1"/>
  <c r="E961" i="5" s="1"/>
  <c r="X961" i="5" s="1"/>
  <c r="C962" i="5"/>
  <c r="V962" i="5" s="1"/>
  <c r="E962" i="5" s="1"/>
  <c r="C963" i="5"/>
  <c r="C964" i="5"/>
  <c r="C965" i="5"/>
  <c r="V965" i="5" s="1"/>
  <c r="C966" i="5"/>
  <c r="C967" i="5"/>
  <c r="C968" i="5"/>
  <c r="V968" i="5" s="1"/>
  <c r="E968" i="5" s="1"/>
  <c r="X968" i="5" s="1"/>
  <c r="C969" i="5"/>
  <c r="V969" i="5" s="1"/>
  <c r="C970" i="5"/>
  <c r="V970" i="5" s="1"/>
  <c r="E970" i="5" s="1"/>
  <c r="X970" i="5" s="1"/>
  <c r="C971" i="5"/>
  <c r="C972" i="5"/>
  <c r="V972" i="5" s="1"/>
  <c r="C973" i="5"/>
  <c r="V973" i="5" s="1"/>
  <c r="E973" i="5" s="1"/>
  <c r="X973" i="5" s="1"/>
  <c r="C974" i="5"/>
  <c r="C975" i="5"/>
  <c r="C976" i="5"/>
  <c r="C977" i="5"/>
  <c r="V977" i="5" s="1"/>
  <c r="E977" i="5" s="1"/>
  <c r="X977" i="5" s="1"/>
  <c r="C978" i="5"/>
  <c r="V978" i="5" s="1"/>
  <c r="E978" i="5" s="1"/>
  <c r="C979" i="5"/>
  <c r="C980" i="5"/>
  <c r="V980" i="5" s="1"/>
  <c r="C981" i="5"/>
  <c r="V981" i="5" s="1"/>
  <c r="E981" i="5" s="1"/>
  <c r="X981" i="5" s="1"/>
  <c r="C982" i="5"/>
  <c r="C983" i="5"/>
  <c r="C984" i="5"/>
  <c r="C985" i="5"/>
  <c r="C986" i="5"/>
  <c r="V986" i="5" s="1"/>
  <c r="E986" i="5" s="1"/>
  <c r="C987" i="5"/>
  <c r="C988" i="5"/>
  <c r="C989" i="5"/>
  <c r="V989" i="5" s="1"/>
  <c r="E989" i="5" s="1"/>
  <c r="X989" i="5" s="1"/>
  <c r="C990" i="5"/>
  <c r="C991" i="5"/>
  <c r="C992" i="5"/>
  <c r="V992" i="5" s="1"/>
  <c r="E992" i="5" s="1"/>
  <c r="X992" i="5" s="1"/>
  <c r="C993" i="5"/>
  <c r="V993" i="5" s="1"/>
  <c r="C994" i="5"/>
  <c r="V994" i="5" s="1"/>
  <c r="E994" i="5" s="1"/>
  <c r="X994" i="5" s="1"/>
  <c r="C995" i="5"/>
  <c r="C996" i="5"/>
  <c r="V996" i="5" s="1"/>
  <c r="E996" i="5" s="1"/>
  <c r="X996" i="5" s="1"/>
  <c r="C997" i="5"/>
  <c r="C998" i="5"/>
  <c r="C999" i="5"/>
  <c r="C1000" i="5"/>
  <c r="C1001" i="5"/>
  <c r="V1001" i="5" s="1"/>
  <c r="E1001" i="5" s="1"/>
  <c r="X1001" i="5" s="1"/>
  <c r="C1002" i="5"/>
  <c r="V1002" i="5" s="1"/>
  <c r="E1002" i="5" s="1"/>
  <c r="C1003" i="5"/>
  <c r="C1004" i="5"/>
  <c r="V1004" i="5" s="1"/>
  <c r="E1004" i="5" s="1"/>
  <c r="X1004" i="5" s="1"/>
  <c r="C1005" i="5"/>
  <c r="C1006" i="5"/>
  <c r="C1007" i="5"/>
  <c r="C1008" i="5"/>
  <c r="V1008" i="5" s="1"/>
  <c r="E1008" i="5" s="1"/>
  <c r="X1008" i="5" s="1"/>
  <c r="C1009" i="5"/>
  <c r="C1010" i="5"/>
  <c r="V1010" i="5" s="1"/>
  <c r="E1010" i="5" s="1"/>
  <c r="C1011" i="5"/>
  <c r="C1012" i="5"/>
  <c r="V1012" i="5" s="1"/>
  <c r="E1012" i="5" s="1"/>
  <c r="X1012" i="5" s="1"/>
  <c r="C1013" i="5"/>
  <c r="C1014" i="5"/>
  <c r="C1015" i="5"/>
  <c r="C1016" i="5"/>
  <c r="C1017" i="5"/>
  <c r="V1017" i="5" s="1"/>
  <c r="E1017" i="5" s="1"/>
  <c r="X1017" i="5" s="1"/>
  <c r="C1018" i="5"/>
  <c r="V1018" i="5" s="1"/>
  <c r="E1018" i="5" s="1"/>
  <c r="C1019" i="5"/>
  <c r="C1020" i="5"/>
  <c r="V1020" i="5" s="1"/>
  <c r="E1020" i="5" s="1"/>
  <c r="X1020" i="5" s="1"/>
  <c r="C1021" i="5"/>
  <c r="C1022" i="5"/>
  <c r="V1022" i="5" s="1"/>
  <c r="E1022" i="5" s="1"/>
  <c r="C1023" i="5"/>
  <c r="C1024" i="5"/>
  <c r="C1025" i="5"/>
  <c r="V1025" i="5" s="1"/>
  <c r="C1026" i="5"/>
  <c r="V1026" i="5" s="1"/>
  <c r="E1026" i="5" s="1"/>
  <c r="C1027" i="5"/>
  <c r="C1028" i="5"/>
  <c r="V1028" i="5" s="1"/>
  <c r="E1028" i="5" s="1"/>
  <c r="X1028" i="5" s="1"/>
  <c r="C1029" i="5"/>
  <c r="C1030" i="5"/>
  <c r="C1031" i="5"/>
  <c r="C1032" i="5"/>
  <c r="C1033" i="5"/>
  <c r="V1033" i="5" s="1"/>
  <c r="E1033" i="5" s="1"/>
  <c r="X1033" i="5" s="1"/>
  <c r="C1034" i="5"/>
  <c r="V1034" i="5" s="1"/>
  <c r="E1034" i="5" s="1"/>
  <c r="C1035" i="5"/>
  <c r="C1036" i="5"/>
  <c r="V1036" i="5" s="1"/>
  <c r="E1036" i="5" s="1"/>
  <c r="X1036" i="5" s="1"/>
  <c r="C1037" i="5"/>
  <c r="V1037" i="5" s="1"/>
  <c r="E1037" i="5" s="1"/>
  <c r="X1037" i="5" s="1"/>
  <c r="C1038" i="5"/>
  <c r="C1039" i="5"/>
  <c r="C1040" i="5"/>
  <c r="C1041" i="5"/>
  <c r="V1041" i="5" s="1"/>
  <c r="C1042" i="5"/>
  <c r="V1042" i="5" s="1"/>
  <c r="E1042" i="5" s="1"/>
  <c r="C1043" i="5"/>
  <c r="C1044" i="5"/>
  <c r="V1044" i="5" s="1"/>
  <c r="E1044" i="5" s="1"/>
  <c r="X1044" i="5" s="1"/>
  <c r="C1045" i="5"/>
  <c r="C1046" i="5"/>
  <c r="V1046" i="5" s="1"/>
  <c r="C1047" i="5"/>
  <c r="C1048" i="5"/>
  <c r="C1049" i="5"/>
  <c r="V1049" i="5" s="1"/>
  <c r="E1049" i="5" s="1"/>
  <c r="X1049" i="5" s="1"/>
  <c r="C1050" i="5"/>
  <c r="V1050" i="5" s="1"/>
  <c r="E1050" i="5" s="1"/>
  <c r="X1050" i="5" s="1"/>
  <c r="C1051" i="5"/>
  <c r="C1052" i="5"/>
  <c r="V1052" i="5" s="1"/>
  <c r="C1053" i="5"/>
  <c r="V1053" i="5" s="1"/>
  <c r="C1054" i="5"/>
  <c r="C1055" i="5"/>
  <c r="C1056" i="5"/>
  <c r="V1056" i="5" s="1"/>
  <c r="E1056" i="5" s="1"/>
  <c r="X1056" i="5" s="1"/>
  <c r="C1057" i="5"/>
  <c r="V1057" i="5" s="1"/>
  <c r="E1057" i="5" s="1"/>
  <c r="X1057" i="5" s="1"/>
  <c r="C1058" i="5"/>
  <c r="V1058" i="5" s="1"/>
  <c r="E1058" i="5" s="1"/>
  <c r="X1058" i="5" s="1"/>
  <c r="C1059" i="5"/>
  <c r="C1060" i="5"/>
  <c r="V1060" i="5" s="1"/>
  <c r="E1060" i="5" s="1"/>
  <c r="X1060" i="5" s="1"/>
  <c r="C1061" i="5"/>
  <c r="C1062" i="5"/>
  <c r="C1063" i="5"/>
  <c r="C1064" i="5"/>
  <c r="C1065" i="5"/>
  <c r="V1065" i="5" s="1"/>
  <c r="E1065" i="5" s="1"/>
  <c r="X1065" i="5" s="1"/>
  <c r="C1066" i="5"/>
  <c r="V1066" i="5" s="1"/>
  <c r="E1066" i="5" s="1"/>
  <c r="X1066" i="5" s="1"/>
  <c r="C1067" i="5"/>
  <c r="C1068" i="5"/>
  <c r="V1068" i="5" s="1"/>
  <c r="E1068" i="5" s="1"/>
  <c r="X1068" i="5" s="1"/>
  <c r="C1069" i="5"/>
  <c r="V1069" i="5" s="1"/>
  <c r="C1070" i="5"/>
  <c r="C1071" i="5"/>
  <c r="C1072" i="5"/>
  <c r="C1073" i="5"/>
  <c r="C1074" i="5"/>
  <c r="V1074" i="5" s="1"/>
  <c r="E1074" i="5" s="1"/>
  <c r="X1074" i="5" s="1"/>
  <c r="C1075" i="5"/>
  <c r="C1076" i="5"/>
  <c r="V1076" i="5" s="1"/>
  <c r="E1076" i="5" s="1"/>
  <c r="X1076" i="5" s="1"/>
  <c r="C1077" i="5"/>
  <c r="C1078" i="5"/>
  <c r="C1079" i="5"/>
  <c r="C1080" i="5"/>
  <c r="V1080" i="5" s="1"/>
  <c r="E1080" i="5" s="1"/>
  <c r="X1080" i="5" s="1"/>
  <c r="C1081" i="5"/>
  <c r="V1081" i="5" s="1"/>
  <c r="E1081" i="5" s="1"/>
  <c r="X1081" i="5" s="1"/>
  <c r="C1082" i="5"/>
  <c r="V1082" i="5" s="1"/>
  <c r="E1082" i="5" s="1"/>
  <c r="X1082" i="5" s="1"/>
  <c r="C1083" i="5"/>
  <c r="C1084" i="5"/>
  <c r="C1085" i="5"/>
  <c r="V1085" i="5" s="1"/>
  <c r="C1086" i="5"/>
  <c r="C1087" i="5"/>
  <c r="C1088" i="5"/>
  <c r="C1089" i="5"/>
  <c r="C1090" i="5"/>
  <c r="V1090" i="5" s="1"/>
  <c r="E1090" i="5" s="1"/>
  <c r="X1090" i="5" s="1"/>
  <c r="C1091" i="5"/>
  <c r="C1092" i="5"/>
  <c r="V1092" i="5" s="1"/>
  <c r="C1093" i="5"/>
  <c r="V1093" i="5" s="1"/>
  <c r="E1093" i="5" s="1"/>
  <c r="X1093" i="5" s="1"/>
  <c r="C1094" i="5"/>
  <c r="C1095" i="5"/>
  <c r="C1096" i="5"/>
  <c r="V1096" i="5" s="1"/>
  <c r="C1097" i="5"/>
  <c r="V1097" i="5" s="1"/>
  <c r="E1097" i="5" s="1"/>
  <c r="X1097" i="5" s="1"/>
  <c r="C1098" i="5"/>
  <c r="V1098" i="5" s="1"/>
  <c r="E1098" i="5" s="1"/>
  <c r="X1098" i="5" s="1"/>
  <c r="C1099" i="5"/>
  <c r="C1100" i="5"/>
  <c r="V1100" i="5" s="1"/>
  <c r="E1100" i="5" s="1"/>
  <c r="X1100" i="5" s="1"/>
  <c r="C1101" i="5"/>
  <c r="V1101" i="5" s="1"/>
  <c r="E1101" i="5" s="1"/>
  <c r="X1101" i="5" s="1"/>
  <c r="C1102" i="5"/>
  <c r="C1103" i="5"/>
  <c r="C1104" i="5"/>
  <c r="C1105" i="5"/>
  <c r="V1105" i="5" s="1"/>
  <c r="E1105" i="5" s="1"/>
  <c r="X1105" i="5" s="1"/>
  <c r="C1106" i="5"/>
  <c r="V1106" i="5" s="1"/>
  <c r="E1106" i="5" s="1"/>
  <c r="X1106" i="5" s="1"/>
  <c r="C1107" i="5"/>
  <c r="C1108" i="5"/>
  <c r="V1108" i="5" s="1"/>
  <c r="E1108" i="5" s="1"/>
  <c r="X1108" i="5" s="1"/>
  <c r="C1109" i="5"/>
  <c r="V1109" i="5" s="1"/>
  <c r="E1109" i="5" s="1"/>
  <c r="X1109" i="5" s="1"/>
  <c r="C1110" i="5"/>
  <c r="C1111" i="5"/>
  <c r="C1112" i="5"/>
  <c r="C1113" i="5"/>
  <c r="V1113" i="5" s="1"/>
  <c r="C1114" i="5"/>
  <c r="V1114" i="5" s="1"/>
  <c r="E1114" i="5" s="1"/>
  <c r="X1114" i="5" s="1"/>
  <c r="C1115" i="5"/>
  <c r="C1116" i="5"/>
  <c r="V1116" i="5" s="1"/>
  <c r="E1116" i="5" s="1"/>
  <c r="X1116" i="5" s="1"/>
  <c r="C1117" i="5"/>
  <c r="V1117" i="5" s="1"/>
  <c r="C1118" i="5"/>
  <c r="C1119" i="5"/>
  <c r="C1120" i="5"/>
  <c r="C1121" i="5"/>
  <c r="V1121" i="5" s="1"/>
  <c r="C1122" i="5"/>
  <c r="V1122" i="5" s="1"/>
  <c r="E1122" i="5" s="1"/>
  <c r="C1123" i="5"/>
  <c r="C1124" i="5"/>
  <c r="C1125" i="5"/>
  <c r="C1126" i="5"/>
  <c r="V1126" i="5" s="1"/>
  <c r="C1127" i="5"/>
  <c r="C1128" i="5"/>
  <c r="C1129" i="5"/>
  <c r="V1129" i="5" s="1"/>
  <c r="E1129" i="5" s="1"/>
  <c r="X1129" i="5" s="1"/>
  <c r="C1130" i="5"/>
  <c r="V1130" i="5" s="1"/>
  <c r="E1130" i="5" s="1"/>
  <c r="X1130" i="5" s="1"/>
  <c r="C1131" i="5"/>
  <c r="C1132" i="5"/>
  <c r="V1132" i="5" s="1"/>
  <c r="E1132" i="5" s="1"/>
  <c r="X1132" i="5" s="1"/>
  <c r="C1133" i="5"/>
  <c r="V1133" i="5" s="1"/>
  <c r="E1133" i="5" s="1"/>
  <c r="X1133" i="5" s="1"/>
  <c r="C1134" i="5"/>
  <c r="C1135" i="5"/>
  <c r="C1136" i="5"/>
  <c r="C1137" i="5"/>
  <c r="V1137" i="5" s="1"/>
  <c r="E1137" i="5" s="1"/>
  <c r="X1137" i="5" s="1"/>
  <c r="C1138" i="5"/>
  <c r="V1138" i="5" s="1"/>
  <c r="E1138" i="5" s="1"/>
  <c r="X1138" i="5" s="1"/>
  <c r="C1139" i="5"/>
  <c r="C1140" i="5"/>
  <c r="V1140" i="5" s="1"/>
  <c r="E1140" i="5" s="1"/>
  <c r="X1140" i="5" s="1"/>
  <c r="C1141" i="5"/>
  <c r="V1141" i="5" s="1"/>
  <c r="E1141" i="5" s="1"/>
  <c r="X1141" i="5" s="1"/>
  <c r="C1142" i="5"/>
  <c r="C1143" i="5"/>
  <c r="C1144" i="5"/>
  <c r="C1145" i="5"/>
  <c r="V1145" i="5" s="1"/>
  <c r="E1145" i="5" s="1"/>
  <c r="X1145" i="5" s="1"/>
  <c r="C1146" i="5"/>
  <c r="V1146" i="5" s="1"/>
  <c r="E1146" i="5" s="1"/>
  <c r="C1147" i="5"/>
  <c r="C1148" i="5"/>
  <c r="C1149" i="5"/>
  <c r="C1150" i="5"/>
  <c r="V1150" i="5" s="1"/>
  <c r="E1150" i="5" s="1"/>
  <c r="X1150" i="5" s="1"/>
  <c r="C1151" i="5"/>
  <c r="C1152" i="5"/>
  <c r="C1153" i="5"/>
  <c r="V1153" i="5" s="1"/>
  <c r="E1153" i="5" s="1"/>
  <c r="X1153" i="5" s="1"/>
  <c r="C1154" i="5"/>
  <c r="V1154" i="5" s="1"/>
  <c r="E1154" i="5" s="1"/>
  <c r="X1154" i="5" s="1"/>
  <c r="C1155" i="5"/>
  <c r="C1156" i="5"/>
  <c r="C1157" i="5"/>
  <c r="V1157" i="5" s="1"/>
  <c r="C1158" i="5"/>
  <c r="C1159" i="5"/>
  <c r="C1160" i="5"/>
  <c r="C1161" i="5"/>
  <c r="V1161" i="5" s="1"/>
  <c r="E1161" i="5" s="1"/>
  <c r="X1161" i="5" s="1"/>
  <c r="C1162" i="5"/>
  <c r="V1162" i="5" s="1"/>
  <c r="E1162" i="5" s="1"/>
  <c r="X1162" i="5" s="1"/>
  <c r="C1163" i="5"/>
  <c r="C1164" i="5"/>
  <c r="V1164" i="5" s="1"/>
  <c r="E1164" i="5" s="1"/>
  <c r="X1164" i="5" s="1"/>
  <c r="C1165" i="5"/>
  <c r="C1166" i="5"/>
  <c r="C1167" i="5"/>
  <c r="C1168" i="5"/>
  <c r="C1169" i="5"/>
  <c r="V1169" i="5" s="1"/>
  <c r="E1169" i="5" s="1"/>
  <c r="X1169" i="5" s="1"/>
  <c r="C1170" i="5"/>
  <c r="V1170" i="5" s="1"/>
  <c r="E1170" i="5" s="1"/>
  <c r="C1171" i="5"/>
  <c r="C1172" i="5"/>
  <c r="V1172" i="5" s="1"/>
  <c r="C1173" i="5"/>
  <c r="V1173" i="5" s="1"/>
  <c r="C1174" i="5"/>
  <c r="C1175" i="5"/>
  <c r="C1176" i="5"/>
  <c r="V1176" i="5" s="1"/>
  <c r="E1176" i="5" s="1"/>
  <c r="X1176" i="5" s="1"/>
  <c r="C1177" i="5"/>
  <c r="V1177" i="5" s="1"/>
  <c r="E1177" i="5" s="1"/>
  <c r="X1177" i="5" s="1"/>
  <c r="C1178" i="5"/>
  <c r="V1178" i="5" s="1"/>
  <c r="E1178" i="5" s="1"/>
  <c r="X1178" i="5" s="1"/>
  <c r="C1179" i="5"/>
  <c r="C1180" i="5"/>
  <c r="C1181" i="5"/>
  <c r="C1182" i="5"/>
  <c r="C1183" i="5"/>
  <c r="V1183" i="5" s="1"/>
  <c r="E1183" i="5" s="1"/>
  <c r="X1183" i="5" s="1"/>
  <c r="C1184" i="5"/>
  <c r="C1185" i="5"/>
  <c r="V1185" i="5" s="1"/>
  <c r="E1185" i="5" s="1"/>
  <c r="X1185" i="5" s="1"/>
  <c r="C1186" i="5"/>
  <c r="C1187" i="5"/>
  <c r="C1188" i="5"/>
  <c r="C1189" i="5"/>
  <c r="V1189" i="5" s="1"/>
  <c r="E1189" i="5" s="1"/>
  <c r="C1190" i="5"/>
  <c r="C1191" i="5"/>
  <c r="C1192" i="5"/>
  <c r="C1193" i="5"/>
  <c r="V1193" i="5" s="1"/>
  <c r="E1193" i="5" s="1"/>
  <c r="X1193" i="5" s="1"/>
  <c r="C1194" i="5"/>
  <c r="V1194" i="5" s="1"/>
  <c r="C1195" i="5"/>
  <c r="C1196" i="5"/>
  <c r="C1197" i="5"/>
  <c r="V1197" i="5" s="1"/>
  <c r="C1198" i="5"/>
  <c r="V1198" i="5" s="1"/>
  <c r="E1198" i="5" s="1"/>
  <c r="X1198" i="5" s="1"/>
  <c r="C1199" i="5"/>
  <c r="C1200" i="5"/>
  <c r="C1201" i="5"/>
  <c r="V1201" i="5" s="1"/>
  <c r="E1201" i="5" s="1"/>
  <c r="X1201" i="5" s="1"/>
  <c r="C1202" i="5"/>
  <c r="C1203" i="5"/>
  <c r="C1204" i="5"/>
  <c r="C1205" i="5"/>
  <c r="V1205" i="5" s="1"/>
  <c r="E1205" i="5" s="1"/>
  <c r="X1205" i="5" s="1"/>
  <c r="C1206" i="5"/>
  <c r="C1207" i="5"/>
  <c r="C1208" i="5"/>
  <c r="V1208" i="5" s="1"/>
  <c r="E1208" i="5" s="1"/>
  <c r="X1208" i="5" s="1"/>
  <c r="C1209" i="5"/>
  <c r="V1209" i="5" s="1"/>
  <c r="E1209" i="5" s="1"/>
  <c r="X1209" i="5" s="1"/>
  <c r="C1210" i="5"/>
  <c r="V1210" i="5" s="1"/>
  <c r="C1211" i="5"/>
  <c r="C1212" i="5"/>
  <c r="C1213" i="5"/>
  <c r="C1214" i="5"/>
  <c r="C1215" i="5"/>
  <c r="C1216" i="5"/>
  <c r="C1217" i="5"/>
  <c r="V1217" i="5" s="1"/>
  <c r="C1218" i="5"/>
  <c r="C1219" i="5"/>
  <c r="C1220" i="5"/>
  <c r="V1220" i="5" s="1"/>
  <c r="E1220" i="5" s="1"/>
  <c r="X1220" i="5" s="1"/>
  <c r="C1221" i="5"/>
  <c r="V1221" i="5" s="1"/>
  <c r="C1222" i="5"/>
  <c r="C1223" i="5"/>
  <c r="V1223" i="5" s="1"/>
  <c r="E1223" i="5" s="1"/>
  <c r="X1223" i="5" s="1"/>
  <c r="C1224" i="5"/>
  <c r="C1225" i="5"/>
  <c r="V1225" i="5" s="1"/>
  <c r="E1225" i="5" s="1"/>
  <c r="X1225" i="5" s="1"/>
  <c r="C1226" i="5"/>
  <c r="C1227" i="5"/>
  <c r="C1228" i="5"/>
  <c r="C1229" i="5"/>
  <c r="C1230" i="5"/>
  <c r="V1230" i="5" s="1"/>
  <c r="E1230" i="5" s="1"/>
  <c r="X1230" i="5" s="1"/>
  <c r="C1231" i="5"/>
  <c r="C1232" i="5"/>
  <c r="C1233" i="5"/>
  <c r="V1233" i="5" s="1"/>
  <c r="E1233" i="5" s="1"/>
  <c r="X1233" i="5" s="1"/>
  <c r="C1234" i="5"/>
  <c r="C1235" i="5"/>
  <c r="C1236" i="5"/>
  <c r="V1236" i="5" s="1"/>
  <c r="E1236" i="5" s="1"/>
  <c r="X1236" i="5" s="1"/>
  <c r="C1237" i="5"/>
  <c r="V1237" i="5" s="1"/>
  <c r="E1237" i="5" s="1"/>
  <c r="X1237" i="5" s="1"/>
  <c r="C1238" i="5"/>
  <c r="C1239" i="5"/>
  <c r="C1240" i="5"/>
  <c r="C1241" i="5"/>
  <c r="V1241" i="5" s="1"/>
  <c r="E1241" i="5" s="1"/>
  <c r="X1241" i="5" s="1"/>
  <c r="C1242" i="5"/>
  <c r="V1242" i="5" s="1"/>
  <c r="E1242" i="5" s="1"/>
  <c r="X1242" i="5" s="1"/>
  <c r="C1243" i="5"/>
  <c r="C1244" i="5"/>
  <c r="V1244" i="5" s="1"/>
  <c r="E1244" i="5" s="1"/>
  <c r="X1244" i="5" s="1"/>
  <c r="C1245" i="5"/>
  <c r="C1246" i="5"/>
  <c r="C1247" i="5"/>
  <c r="C1248" i="5"/>
  <c r="C1249" i="5"/>
  <c r="V1249" i="5" s="1"/>
  <c r="E1249" i="5" s="1"/>
  <c r="X1249" i="5" s="1"/>
  <c r="C1250" i="5"/>
  <c r="C1251" i="5"/>
  <c r="C1252" i="5"/>
  <c r="V1252" i="5" s="1"/>
  <c r="E1252" i="5" s="1"/>
  <c r="X1252" i="5" s="1"/>
  <c r="C1253" i="5"/>
  <c r="V1253" i="5" s="1"/>
  <c r="E1253" i="5" s="1"/>
  <c r="C1254" i="5"/>
  <c r="C1255" i="5"/>
  <c r="C1256" i="5"/>
  <c r="C1257" i="5"/>
  <c r="V1257" i="5" s="1"/>
  <c r="C1258" i="5"/>
  <c r="C1259" i="5"/>
  <c r="C1260" i="5"/>
  <c r="C1261" i="5"/>
  <c r="C1262" i="5"/>
  <c r="V1262" i="5" s="1"/>
  <c r="E1262" i="5" s="1"/>
  <c r="X1262" i="5" s="1"/>
  <c r="C1263" i="5"/>
  <c r="C1264" i="5"/>
  <c r="C1265" i="5"/>
  <c r="V1265" i="5" s="1"/>
  <c r="E1265" i="5" s="1"/>
  <c r="X1265" i="5" s="1"/>
  <c r="C1266" i="5"/>
  <c r="C1267" i="5"/>
  <c r="C1268" i="5"/>
  <c r="C1269" i="5"/>
  <c r="V1269" i="5" s="1"/>
  <c r="E1269" i="5" s="1"/>
  <c r="X1269" i="5" s="1"/>
  <c r="C1270" i="5"/>
  <c r="C1271" i="5"/>
  <c r="C1272" i="5"/>
  <c r="C1273" i="5"/>
  <c r="V1273" i="5" s="1"/>
  <c r="E1273" i="5" s="1"/>
  <c r="X1273" i="5" s="1"/>
  <c r="C1274" i="5"/>
  <c r="C1275" i="5"/>
  <c r="C1276" i="5"/>
  <c r="V1276" i="5" s="1"/>
  <c r="E1276" i="5" s="1"/>
  <c r="X1276" i="5" s="1"/>
  <c r="C1277" i="5"/>
  <c r="V1277" i="5" s="1"/>
  <c r="E1277" i="5" s="1"/>
  <c r="X1277" i="5" s="1"/>
  <c r="C1278" i="5"/>
  <c r="C1279" i="5"/>
  <c r="C1280" i="5"/>
  <c r="C1281" i="5"/>
  <c r="V1281" i="5" s="1"/>
  <c r="E1281" i="5" s="1"/>
  <c r="X1281" i="5" s="1"/>
  <c r="C1282" i="5"/>
  <c r="C1283" i="5"/>
  <c r="C1284" i="5"/>
  <c r="V1284" i="5" s="1"/>
  <c r="E1284" i="5" s="1"/>
  <c r="X1284" i="5" s="1"/>
  <c r="C1285" i="5"/>
  <c r="V1285" i="5" s="1"/>
  <c r="E1285" i="5" s="1"/>
  <c r="C1286" i="5"/>
  <c r="C1287" i="5"/>
  <c r="C1288" i="5"/>
  <c r="C1289" i="5"/>
  <c r="V1289" i="5" s="1"/>
  <c r="E1289" i="5" s="1"/>
  <c r="X1289" i="5" s="1"/>
  <c r="C1290" i="5"/>
  <c r="V1290" i="5" s="1"/>
  <c r="E1290" i="5" s="1"/>
  <c r="X1290" i="5" s="1"/>
  <c r="C1291" i="5"/>
  <c r="C1292" i="5"/>
  <c r="V1292" i="5" s="1"/>
  <c r="E1292" i="5" s="1"/>
  <c r="X1292" i="5" s="1"/>
  <c r="C1293" i="5"/>
  <c r="C1294" i="5"/>
  <c r="C1295" i="5"/>
  <c r="C1296" i="5"/>
  <c r="C1297" i="5"/>
  <c r="V1297" i="5" s="1"/>
  <c r="E1297" i="5" s="1"/>
  <c r="X1297" i="5" s="1"/>
  <c r="C1298" i="5"/>
  <c r="C1299" i="5"/>
  <c r="C1300" i="5"/>
  <c r="V1300" i="5" s="1"/>
  <c r="E1300" i="5" s="1"/>
  <c r="X1300" i="5" s="1"/>
  <c r="C1301" i="5"/>
  <c r="V1301" i="5" s="1"/>
  <c r="E1301" i="5" s="1"/>
  <c r="C1302" i="5"/>
  <c r="C1303" i="5"/>
  <c r="C1304" i="5"/>
  <c r="C1305" i="5"/>
  <c r="C1306" i="5"/>
  <c r="C1307" i="5"/>
  <c r="C1308" i="5"/>
  <c r="V1308" i="5" s="1"/>
  <c r="E1308" i="5" s="1"/>
  <c r="X1308" i="5" s="1"/>
  <c r="C1309" i="5"/>
  <c r="C1310" i="5"/>
  <c r="V1310" i="5" s="1"/>
  <c r="E1310" i="5" s="1"/>
  <c r="X1310" i="5" s="1"/>
  <c r="C1311" i="5"/>
  <c r="C1312" i="5"/>
  <c r="C1313" i="5"/>
  <c r="V1313" i="5" s="1"/>
  <c r="E1313" i="5" s="1"/>
  <c r="X1313" i="5" s="1"/>
  <c r="C1314" i="5"/>
  <c r="V1314" i="5" s="1"/>
  <c r="C1315" i="5"/>
  <c r="C1316" i="5"/>
  <c r="C1317" i="5"/>
  <c r="V1317" i="5" s="1"/>
  <c r="E1317" i="5" s="1"/>
  <c r="C1318" i="5"/>
  <c r="C1319" i="5"/>
  <c r="C1320" i="5"/>
  <c r="C1321" i="5"/>
  <c r="V1321" i="5" s="1"/>
  <c r="E1321" i="5" s="1"/>
  <c r="X1321" i="5" s="1"/>
  <c r="C1322" i="5"/>
  <c r="C1323" i="5"/>
  <c r="C1324" i="5"/>
  <c r="C1325" i="5"/>
  <c r="V1325" i="5" s="1"/>
  <c r="C1326" i="5"/>
  <c r="C1327" i="5"/>
  <c r="C1328" i="5"/>
  <c r="C1329" i="5"/>
  <c r="C1330" i="5"/>
  <c r="C1331" i="5"/>
  <c r="C1332" i="5"/>
  <c r="C1333" i="5"/>
  <c r="C1334" i="5"/>
  <c r="C1335" i="5"/>
  <c r="V1335" i="5" s="1"/>
  <c r="E1335" i="5" s="1"/>
  <c r="X1335" i="5" s="1"/>
  <c r="C1336" i="5"/>
  <c r="V1336" i="5" s="1"/>
  <c r="E1336" i="5" s="1"/>
  <c r="X1336" i="5" s="1"/>
  <c r="C1337" i="5"/>
  <c r="C1338" i="5"/>
  <c r="C1339" i="5"/>
  <c r="C1340" i="5"/>
  <c r="V1340" i="5" s="1"/>
  <c r="E1340" i="5" s="1"/>
  <c r="X1340" i="5" s="1"/>
  <c r="C1341" i="5"/>
  <c r="V1341" i="5" s="1"/>
  <c r="E1341" i="5" s="1"/>
  <c r="X1341" i="5" s="1"/>
  <c r="C1342" i="5"/>
  <c r="C1343" i="5"/>
  <c r="C1344" i="5"/>
  <c r="C1345" i="5"/>
  <c r="V1345" i="5" s="1"/>
  <c r="C1346" i="5"/>
  <c r="V1346" i="5" s="1"/>
  <c r="C1347" i="5"/>
  <c r="C1348" i="5"/>
  <c r="V1348" i="5" s="1"/>
  <c r="E1348" i="5" s="1"/>
  <c r="X1348" i="5" s="1"/>
  <c r="C1349" i="5"/>
  <c r="V1349" i="5" s="1"/>
  <c r="E1349" i="5" s="1"/>
  <c r="X1349" i="5" s="1"/>
  <c r="C1350" i="5"/>
  <c r="C1351" i="5"/>
  <c r="C1352" i="5"/>
  <c r="C1353" i="5"/>
  <c r="V1353" i="5" s="1"/>
  <c r="C1354" i="5"/>
  <c r="C1355" i="5"/>
  <c r="C1356" i="5"/>
  <c r="C1357" i="5"/>
  <c r="V1357" i="5" s="1"/>
  <c r="E1357" i="5" s="1"/>
  <c r="X1357" i="5" s="1"/>
  <c r="C1358" i="5"/>
  <c r="V1358" i="5" s="1"/>
  <c r="C1359" i="5"/>
  <c r="C1360" i="5"/>
  <c r="C1361" i="5"/>
  <c r="V1361" i="5" s="1"/>
  <c r="C1362" i="5"/>
  <c r="C1363" i="5"/>
  <c r="C1364" i="5"/>
  <c r="V1364" i="5" s="1"/>
  <c r="C1365" i="5"/>
  <c r="V1365" i="5" s="1"/>
  <c r="E1365" i="5" s="1"/>
  <c r="X1365" i="5" s="1"/>
  <c r="C1366" i="5"/>
  <c r="V1366" i="5" s="1"/>
  <c r="E1366" i="5" s="1"/>
  <c r="X1366" i="5" s="1"/>
  <c r="C1367" i="5"/>
  <c r="C1368" i="5"/>
  <c r="C1369" i="5"/>
  <c r="V1369" i="5" s="1"/>
  <c r="E1369" i="5" s="1"/>
  <c r="X1369" i="5" s="1"/>
  <c r="C1370" i="5"/>
  <c r="C1371" i="5"/>
  <c r="C1372" i="5"/>
  <c r="C1373" i="5"/>
  <c r="C1374" i="5"/>
  <c r="C1375" i="5"/>
  <c r="C1376" i="5"/>
  <c r="C1377" i="5"/>
  <c r="V1377" i="5" s="1"/>
  <c r="E1377" i="5" s="1"/>
  <c r="X1377" i="5" s="1"/>
  <c r="C1378" i="5"/>
  <c r="C1379" i="5"/>
  <c r="C1380" i="5"/>
  <c r="V1380" i="5" s="1"/>
  <c r="C1381" i="5"/>
  <c r="C1382" i="5"/>
  <c r="C1383" i="5"/>
  <c r="C1384" i="5"/>
  <c r="V1384" i="5" s="1"/>
  <c r="E1384" i="5" s="1"/>
  <c r="X1384" i="5" s="1"/>
  <c r="C1385" i="5"/>
  <c r="V1385" i="5" s="1"/>
  <c r="E1385" i="5" s="1"/>
  <c r="X1385" i="5" s="1"/>
  <c r="C1386" i="5"/>
  <c r="C1387" i="5"/>
  <c r="C1388" i="5"/>
  <c r="C1389" i="5"/>
  <c r="V1389" i="5" s="1"/>
  <c r="E1389" i="5" s="1"/>
  <c r="X1389" i="5" s="1"/>
  <c r="C1390" i="5"/>
  <c r="C1391" i="5"/>
  <c r="C1392" i="5"/>
  <c r="C1393" i="5"/>
  <c r="C1394" i="5"/>
  <c r="C1395" i="5"/>
  <c r="C1396" i="5"/>
  <c r="V1396" i="5" s="1"/>
  <c r="E1396" i="5" s="1"/>
  <c r="X1396" i="5" s="1"/>
  <c r="C1397" i="5"/>
  <c r="C1398" i="5"/>
  <c r="C1399" i="5"/>
  <c r="C1400" i="5"/>
  <c r="C1401" i="5"/>
  <c r="V1401" i="5" s="1"/>
  <c r="C1402" i="5"/>
  <c r="C1403" i="5"/>
  <c r="C1404" i="5"/>
  <c r="V1404" i="5" s="1"/>
  <c r="E1404" i="5" s="1"/>
  <c r="X1404" i="5" s="1"/>
  <c r="C1405" i="5"/>
  <c r="V1405" i="5" s="1"/>
  <c r="E1405" i="5" s="1"/>
  <c r="X1405" i="5" s="1"/>
  <c r="C1406" i="5"/>
  <c r="V1406" i="5" s="1"/>
  <c r="E1406" i="5" s="1"/>
  <c r="X1406" i="5" s="1"/>
  <c r="C1407" i="5"/>
  <c r="C1408" i="5"/>
  <c r="C1409" i="5"/>
  <c r="V1409" i="5" s="1"/>
  <c r="E1409" i="5" s="1"/>
  <c r="X1409" i="5" s="1"/>
  <c r="C1410" i="5"/>
  <c r="C1411" i="5"/>
  <c r="C1412" i="5"/>
  <c r="C1413" i="5"/>
  <c r="V1413" i="5" s="1"/>
  <c r="C1414" i="5"/>
  <c r="C1415" i="5"/>
  <c r="C1416" i="5"/>
  <c r="V1416" i="5" s="1"/>
  <c r="E1416" i="5" s="1"/>
  <c r="X1416" i="5" s="1"/>
  <c r="C1417" i="5"/>
  <c r="V1417" i="5" s="1"/>
  <c r="E1417" i="5" s="1"/>
  <c r="X1417" i="5" s="1"/>
  <c r="C1418" i="5"/>
  <c r="V1418" i="5" s="1"/>
  <c r="E1418" i="5" s="1"/>
  <c r="X1418" i="5" s="1"/>
  <c r="C1419" i="5"/>
  <c r="C1420" i="5"/>
  <c r="C1421" i="5"/>
  <c r="C1422" i="5"/>
  <c r="V1422" i="5" s="1"/>
  <c r="C1423" i="5"/>
  <c r="C1424" i="5"/>
  <c r="C1425" i="5"/>
  <c r="V1425" i="5" s="1"/>
  <c r="E1425" i="5" s="1"/>
  <c r="X1425" i="5" s="1"/>
  <c r="C1426" i="5"/>
  <c r="V1426" i="5" s="1"/>
  <c r="E1426" i="5" s="1"/>
  <c r="X1426" i="5" s="1"/>
  <c r="C1427" i="5"/>
  <c r="C1428" i="5"/>
  <c r="C1429" i="5"/>
  <c r="C1430" i="5"/>
  <c r="C1431" i="5"/>
  <c r="C1432" i="5"/>
  <c r="C1433" i="5"/>
  <c r="V1433" i="5" s="1"/>
  <c r="C1434" i="5"/>
  <c r="C1435" i="5"/>
  <c r="C1436" i="5"/>
  <c r="C1437" i="5"/>
  <c r="V1437" i="5" s="1"/>
  <c r="E1437" i="5" s="1"/>
  <c r="X1437" i="5" s="1"/>
  <c r="C1438" i="5"/>
  <c r="C1439" i="5"/>
  <c r="C1440" i="5"/>
  <c r="C1441" i="5"/>
  <c r="V1441" i="5" s="1"/>
  <c r="J1441" i="5" s="1"/>
  <c r="C1442" i="5"/>
  <c r="V1442" i="5" s="1"/>
  <c r="E1442" i="5" s="1"/>
  <c r="X1442" i="5" s="1"/>
  <c r="C1443" i="5"/>
  <c r="C1444" i="5"/>
  <c r="C1445" i="5"/>
  <c r="C1446" i="5"/>
  <c r="V1446" i="5" s="1"/>
  <c r="E1446" i="5" s="1"/>
  <c r="X1446" i="5" s="1"/>
  <c r="C1447" i="5"/>
  <c r="C1448" i="5"/>
  <c r="C1449" i="5"/>
  <c r="V1449" i="5" s="1"/>
  <c r="C1450" i="5"/>
  <c r="C1451" i="5"/>
  <c r="C1452" i="5"/>
  <c r="C1453" i="5"/>
  <c r="C1454" i="5"/>
  <c r="C1455" i="5"/>
  <c r="C1456" i="5"/>
  <c r="C1457" i="5"/>
  <c r="V1457" i="5" s="1"/>
  <c r="C1458" i="5"/>
  <c r="C1459" i="5"/>
  <c r="C1460" i="5"/>
  <c r="V1460" i="5" s="1"/>
  <c r="E1460" i="5" s="1"/>
  <c r="X1460" i="5" s="1"/>
  <c r="C1461" i="5"/>
  <c r="C1462" i="5"/>
  <c r="C1463" i="5"/>
  <c r="C1464" i="5"/>
  <c r="C1465" i="5"/>
  <c r="C1466" i="5"/>
  <c r="C1467" i="5"/>
  <c r="C1468" i="5"/>
  <c r="V1468" i="5" s="1"/>
  <c r="E1468" i="5" s="1"/>
  <c r="X1468" i="5" s="1"/>
  <c r="C1469" i="5"/>
  <c r="V1469" i="5" s="1"/>
  <c r="C1470" i="5"/>
  <c r="C1471" i="5"/>
  <c r="C1472" i="5"/>
  <c r="C1473" i="5"/>
  <c r="V1473" i="5" s="1"/>
  <c r="E1473" i="5" s="1"/>
  <c r="X1473" i="5" s="1"/>
  <c r="C1474" i="5"/>
  <c r="C1475" i="5"/>
  <c r="C1476" i="5"/>
  <c r="V1476" i="5" s="1"/>
  <c r="E1476" i="5" s="1"/>
  <c r="X1476" i="5" s="1"/>
  <c r="C1477" i="5"/>
  <c r="C1478" i="5"/>
  <c r="C1479" i="5"/>
  <c r="C1480" i="5"/>
  <c r="C1481" i="5"/>
  <c r="V1481" i="5" s="1"/>
  <c r="C1482" i="5"/>
  <c r="C1483" i="5"/>
  <c r="C1484" i="5"/>
  <c r="V1484" i="5" s="1"/>
  <c r="C1485" i="5"/>
  <c r="C1486" i="5"/>
  <c r="V1486" i="5" s="1"/>
  <c r="E1486" i="5" s="1"/>
  <c r="C1487" i="5"/>
  <c r="C1488" i="5"/>
  <c r="C1489" i="5"/>
  <c r="V1489" i="5" s="1"/>
  <c r="C1490" i="5"/>
  <c r="V1490" i="5" s="1"/>
  <c r="E1490" i="5" s="1"/>
  <c r="X1490" i="5" s="1"/>
  <c r="C1491" i="5"/>
  <c r="C1492" i="5"/>
  <c r="C1493" i="5"/>
  <c r="C1494" i="5"/>
  <c r="C1495" i="5"/>
  <c r="C1496" i="5"/>
  <c r="V1496" i="5" s="1"/>
  <c r="E1496" i="5" s="1"/>
  <c r="X1496" i="5" s="1"/>
  <c r="C1497" i="5"/>
  <c r="V1497" i="5" s="1"/>
  <c r="E1497" i="5" s="1"/>
  <c r="X1497" i="5" s="1"/>
  <c r="C1498" i="5"/>
  <c r="C1499" i="5"/>
  <c r="C1500" i="5"/>
  <c r="C1501" i="5"/>
  <c r="C1502" i="5"/>
  <c r="C1503" i="5"/>
  <c r="C1504" i="5"/>
  <c r="C1505" i="5"/>
  <c r="V1505" i="5" s="1"/>
  <c r="E1505" i="5" s="1"/>
  <c r="X1505" i="5" s="1"/>
  <c r="C1506" i="5"/>
  <c r="C1507" i="5"/>
  <c r="C1508" i="5"/>
  <c r="V1508" i="5" s="1"/>
  <c r="E1508" i="5" s="1"/>
  <c r="X1508" i="5" s="1"/>
  <c r="C1509" i="5"/>
  <c r="V1509" i="5" s="1"/>
  <c r="E1509" i="5" s="1"/>
  <c r="C1510" i="5"/>
  <c r="C1511" i="5"/>
  <c r="C1512" i="5"/>
  <c r="C1513" i="5"/>
  <c r="V1513" i="5" s="1"/>
  <c r="E1513" i="5" s="1"/>
  <c r="X1513" i="5" s="1"/>
  <c r="C1514" i="5"/>
  <c r="C1515" i="5"/>
  <c r="C1516" i="5"/>
  <c r="V1516" i="5" s="1"/>
  <c r="E1516" i="5" s="1"/>
  <c r="X1516" i="5" s="1"/>
  <c r="C1517" i="5"/>
  <c r="V1517" i="5" s="1"/>
  <c r="E1517" i="5" s="1"/>
  <c r="X1517" i="5" s="1"/>
  <c r="C1518" i="5"/>
  <c r="C1519" i="5"/>
  <c r="C1520" i="5"/>
  <c r="C1521" i="5"/>
  <c r="V1521" i="5" s="1"/>
  <c r="E1521" i="5" s="1"/>
  <c r="X1521" i="5" s="1"/>
  <c r="C1522" i="5"/>
  <c r="C1523" i="5"/>
  <c r="C1524" i="5"/>
  <c r="V1524" i="5" s="1"/>
  <c r="E1524" i="5" s="1"/>
  <c r="X1524" i="5" s="1"/>
  <c r="C1525" i="5"/>
  <c r="C1526" i="5"/>
  <c r="C1527" i="5"/>
  <c r="C1528" i="5"/>
  <c r="C1529" i="5"/>
  <c r="V1529" i="5" s="1"/>
  <c r="C1530" i="5"/>
  <c r="C1531" i="5"/>
  <c r="C1532" i="5"/>
  <c r="C1533" i="5"/>
  <c r="V1533" i="5" s="1"/>
  <c r="E1533" i="5" s="1"/>
  <c r="X1533" i="5" s="1"/>
  <c r="C1534" i="5"/>
  <c r="C1535" i="5"/>
  <c r="C1536" i="5"/>
  <c r="V1536" i="5" s="1"/>
  <c r="E1536" i="5" s="1"/>
  <c r="X1536" i="5" s="1"/>
  <c r="C1537" i="5"/>
  <c r="V1537" i="5" s="1"/>
  <c r="C1538" i="5"/>
  <c r="C1539" i="5"/>
  <c r="C1540" i="5"/>
  <c r="C1541" i="5"/>
  <c r="V1541" i="5" s="1"/>
  <c r="C1542" i="5"/>
  <c r="C1543" i="5"/>
  <c r="C1544" i="5"/>
  <c r="C1545" i="5"/>
  <c r="V1545" i="5" s="1"/>
  <c r="E1545" i="5" s="1"/>
  <c r="X1545" i="5" s="1"/>
  <c r="C1546" i="5"/>
  <c r="V1546" i="5" s="1"/>
  <c r="C1547" i="5"/>
  <c r="C1548" i="5"/>
  <c r="C1549" i="5"/>
  <c r="V1549" i="5" s="1"/>
  <c r="E1549" i="5" s="1"/>
  <c r="X1549" i="5" s="1"/>
  <c r="C1550" i="5"/>
  <c r="C1551" i="5"/>
  <c r="C1552" i="5"/>
  <c r="C1553" i="5"/>
  <c r="V1553" i="5" s="1"/>
  <c r="E1553" i="5" s="1"/>
  <c r="X1553" i="5" s="1"/>
  <c r="C1554" i="5"/>
  <c r="V1554" i="5" s="1"/>
  <c r="E1554" i="5" s="1"/>
  <c r="X1554" i="5" s="1"/>
  <c r="C1555" i="5"/>
  <c r="C1556" i="5"/>
  <c r="V1556" i="5" s="1"/>
  <c r="C1557" i="5"/>
  <c r="V1557" i="5" s="1"/>
  <c r="C1558" i="5"/>
  <c r="C1559" i="5"/>
  <c r="C1560" i="5"/>
  <c r="C1561" i="5"/>
  <c r="V1561" i="5" s="1"/>
  <c r="E1561" i="5" s="1"/>
  <c r="X1561" i="5" s="1"/>
  <c r="C1562" i="5"/>
  <c r="C1563" i="5"/>
  <c r="C1564" i="5"/>
  <c r="C1565" i="5"/>
  <c r="V1565" i="5" s="1"/>
  <c r="E1565" i="5" s="1"/>
  <c r="C1566" i="5"/>
  <c r="C1567" i="5"/>
  <c r="V1567" i="5" s="1"/>
  <c r="E1567" i="5" s="1"/>
  <c r="X1567" i="5" s="1"/>
  <c r="C1568" i="5"/>
  <c r="C1569" i="5"/>
  <c r="C1570" i="5"/>
  <c r="C1571" i="5"/>
  <c r="C1572" i="5"/>
  <c r="V1572" i="5" s="1"/>
  <c r="E1572" i="5" s="1"/>
  <c r="X1572" i="5" s="1"/>
  <c r="C1573" i="5"/>
  <c r="C1574" i="5"/>
  <c r="V1574" i="5" s="1"/>
  <c r="C1575" i="5"/>
  <c r="C1576" i="5"/>
  <c r="C1577" i="5"/>
  <c r="V1577" i="5" s="1"/>
  <c r="C1578" i="5"/>
  <c r="V1578" i="5" s="1"/>
  <c r="E1578" i="5" s="1"/>
  <c r="X1578" i="5" s="1"/>
  <c r="C1579" i="5"/>
  <c r="C1580" i="5"/>
  <c r="V1580" i="5" s="1"/>
  <c r="E1580" i="5" s="1"/>
  <c r="X1580" i="5" s="1"/>
  <c r="C1581" i="5"/>
  <c r="V1581" i="5" s="1"/>
  <c r="C1582" i="5"/>
  <c r="C1583" i="5"/>
  <c r="C1584" i="5"/>
  <c r="C1585" i="5"/>
  <c r="V1585" i="5" s="1"/>
  <c r="E1585" i="5" s="1"/>
  <c r="X1585" i="5" s="1"/>
  <c r="C1586" i="5"/>
  <c r="C1587" i="5"/>
  <c r="C1588" i="5"/>
  <c r="C1589" i="5"/>
  <c r="V1589" i="5" s="1"/>
  <c r="E1589" i="5" s="1"/>
  <c r="X1589" i="5" s="1"/>
  <c r="C1590" i="5"/>
  <c r="C1591" i="5"/>
  <c r="C1592" i="5"/>
  <c r="V1592" i="5" s="1"/>
  <c r="E1592" i="5" s="1"/>
  <c r="X1592" i="5" s="1"/>
  <c r="C1593" i="5"/>
  <c r="V1593" i="5" s="1"/>
  <c r="E1593" i="5" s="1"/>
  <c r="X1593" i="5" s="1"/>
  <c r="C1594" i="5"/>
  <c r="V1594" i="5" s="1"/>
  <c r="E1594" i="5" s="1"/>
  <c r="X1594" i="5" s="1"/>
  <c r="C1595" i="5"/>
  <c r="C1596" i="5"/>
  <c r="C1597" i="5"/>
  <c r="C1598" i="5"/>
  <c r="C1599" i="5"/>
  <c r="C1600" i="5"/>
  <c r="C1601" i="5"/>
  <c r="C1602" i="5"/>
  <c r="V1602" i="5" s="1"/>
  <c r="G1602" i="5" s="1"/>
  <c r="C1603" i="5"/>
  <c r="C1604" i="5"/>
  <c r="C1605" i="5"/>
  <c r="V1605" i="5" s="1"/>
  <c r="E1605" i="5" s="1"/>
  <c r="X1605" i="5" s="1"/>
  <c r="C1606" i="5"/>
  <c r="C1607" i="5"/>
  <c r="C1608" i="5"/>
  <c r="C1609" i="5"/>
  <c r="C1610" i="5"/>
  <c r="C1611" i="5"/>
  <c r="C1612" i="5"/>
  <c r="V1612" i="5" s="1"/>
  <c r="C1613" i="5"/>
  <c r="C1614" i="5"/>
  <c r="C1615" i="5"/>
  <c r="C1616" i="5"/>
  <c r="C1617" i="5"/>
  <c r="V1617" i="5" s="1"/>
  <c r="C1618" i="5"/>
  <c r="C1619" i="5"/>
  <c r="C1620" i="5"/>
  <c r="V1620" i="5" s="1"/>
  <c r="E1620" i="5" s="1"/>
  <c r="X1620" i="5" s="1"/>
  <c r="C1621" i="5"/>
  <c r="V1621" i="5" s="1"/>
  <c r="C1622" i="5"/>
  <c r="C1623" i="5"/>
  <c r="V1623" i="5" s="1"/>
  <c r="E1623" i="5" s="1"/>
  <c r="X1623" i="5" s="1"/>
  <c r="C1624" i="5"/>
  <c r="C1625" i="5"/>
  <c r="V1625" i="5" s="1"/>
  <c r="E1625" i="5" s="1"/>
  <c r="X1625" i="5" s="1"/>
  <c r="C1626" i="5"/>
  <c r="C1627" i="5"/>
  <c r="C1628" i="5"/>
  <c r="V1628" i="5" s="1"/>
  <c r="E1628" i="5" s="1"/>
  <c r="X1628" i="5" s="1"/>
  <c r="C1629" i="5"/>
  <c r="C1630" i="5"/>
  <c r="C1631" i="5"/>
  <c r="C1632" i="5"/>
  <c r="C1633" i="5"/>
  <c r="V1633" i="5" s="1"/>
  <c r="C1634" i="5"/>
  <c r="C1635" i="5"/>
  <c r="C1636" i="5"/>
  <c r="V1636" i="5" s="1"/>
  <c r="C1637" i="5"/>
  <c r="C1638" i="5"/>
  <c r="V1638" i="5" s="1"/>
  <c r="E1638" i="5" s="1"/>
  <c r="X1638" i="5" s="1"/>
  <c r="C1639" i="5"/>
  <c r="C1640" i="5"/>
  <c r="C1641" i="5"/>
  <c r="V1641" i="5" s="1"/>
  <c r="C1642" i="5"/>
  <c r="C1643" i="5"/>
  <c r="C1644" i="5"/>
  <c r="C1645" i="5"/>
  <c r="V1645" i="5" s="1"/>
  <c r="C1646" i="5"/>
  <c r="C1647" i="5"/>
  <c r="V1647" i="5" s="1"/>
  <c r="E1647" i="5" s="1"/>
  <c r="X1647" i="5" s="1"/>
  <c r="C1648" i="5"/>
  <c r="C1649" i="5"/>
  <c r="V1649" i="5" s="1"/>
  <c r="E1649" i="5" s="1"/>
  <c r="X1649" i="5" s="1"/>
  <c r="C1650" i="5"/>
  <c r="C1651" i="5"/>
  <c r="C1652" i="5"/>
  <c r="V1652" i="5" s="1"/>
  <c r="C1653" i="5"/>
  <c r="V1653" i="5" s="1"/>
  <c r="E1653" i="5" s="1"/>
  <c r="X1653" i="5" s="1"/>
  <c r="C1654" i="5"/>
  <c r="V1654" i="5" s="1"/>
  <c r="E1654" i="5" s="1"/>
  <c r="X1654" i="5" s="1"/>
  <c r="C1655" i="5"/>
  <c r="C1656" i="5"/>
  <c r="C1657" i="5"/>
  <c r="V1657" i="5" s="1"/>
  <c r="E1657" i="5" s="1"/>
  <c r="X1657" i="5" s="1"/>
  <c r="C1658" i="5"/>
  <c r="C1659" i="5"/>
  <c r="C1660" i="5"/>
  <c r="V1660" i="5" s="1"/>
  <c r="E1660" i="5" s="1"/>
  <c r="X1660" i="5" s="1"/>
  <c r="C1661" i="5"/>
  <c r="C1662" i="5"/>
  <c r="C1663" i="5"/>
  <c r="C1664" i="5"/>
  <c r="C1665" i="5"/>
  <c r="V1665" i="5" s="1"/>
  <c r="E1665" i="5" s="1"/>
  <c r="X1665" i="5" s="1"/>
  <c r="C1666" i="5"/>
  <c r="C1667" i="5"/>
  <c r="C1668" i="5"/>
  <c r="C1669" i="5"/>
  <c r="C1670" i="5"/>
  <c r="C1671" i="5"/>
  <c r="C1672" i="5"/>
  <c r="C1673" i="5"/>
  <c r="V1673" i="5" s="1"/>
  <c r="E1673" i="5" s="1"/>
  <c r="X1673" i="5" s="1"/>
  <c r="C1674" i="5"/>
  <c r="V1674" i="5" s="1"/>
  <c r="C1675" i="5"/>
  <c r="C1676" i="5"/>
  <c r="V1676" i="5" s="1"/>
  <c r="E1676" i="5" s="1"/>
  <c r="X1676" i="5" s="1"/>
  <c r="C1677" i="5"/>
  <c r="C1678" i="5"/>
  <c r="C1679" i="5"/>
  <c r="V1679" i="5" s="1"/>
  <c r="C1680" i="5"/>
  <c r="C1681" i="5"/>
  <c r="V1681" i="5" s="1"/>
  <c r="E1681" i="5" s="1"/>
  <c r="X1681" i="5" s="1"/>
  <c r="C1682" i="5"/>
  <c r="C1683" i="5"/>
  <c r="C1684" i="5"/>
  <c r="V1684" i="5" s="1"/>
  <c r="E1684" i="5" s="1"/>
  <c r="X1684" i="5" s="1"/>
  <c r="C1685" i="5"/>
  <c r="V1685" i="5" s="1"/>
  <c r="C1686" i="5"/>
  <c r="C1687" i="5"/>
  <c r="C1688" i="5"/>
  <c r="C1689" i="5"/>
  <c r="V1689" i="5" s="1"/>
  <c r="E1689" i="5" s="1"/>
  <c r="X1689" i="5" s="1"/>
  <c r="C1690" i="5"/>
  <c r="C1691" i="5"/>
  <c r="C1692" i="5"/>
  <c r="V1692" i="5" s="1"/>
  <c r="E1692" i="5" s="1"/>
  <c r="X1692" i="5" s="1"/>
  <c r="C1693" i="5"/>
  <c r="C1694" i="5"/>
  <c r="C1695" i="5"/>
  <c r="C1696" i="5"/>
  <c r="C1697" i="5"/>
  <c r="V1697" i="5" s="1"/>
  <c r="C1698" i="5"/>
  <c r="C1699" i="5"/>
  <c r="C1700" i="5"/>
  <c r="C1701" i="5"/>
  <c r="V1701" i="5" s="1"/>
  <c r="C1702" i="5"/>
  <c r="V1702" i="5" s="1"/>
  <c r="C1703" i="5"/>
  <c r="C1704" i="5"/>
  <c r="C1705" i="5"/>
  <c r="V1705" i="5" s="1"/>
  <c r="E1705" i="5" s="1"/>
  <c r="X1705" i="5" s="1"/>
  <c r="C1706" i="5"/>
  <c r="C1707" i="5"/>
  <c r="C1708" i="5"/>
  <c r="V1708" i="5" s="1"/>
  <c r="E1708" i="5" s="1"/>
  <c r="X1708" i="5" s="1"/>
  <c r="C1709" i="5"/>
  <c r="V1709" i="5" s="1"/>
  <c r="C1710" i="5"/>
  <c r="C1711" i="5"/>
  <c r="V1711" i="5" s="1"/>
  <c r="C1712" i="5"/>
  <c r="C1713" i="5"/>
  <c r="V1713" i="5" s="1"/>
  <c r="E1713" i="5" s="1"/>
  <c r="X1713" i="5" s="1"/>
  <c r="C1714" i="5"/>
  <c r="C1715" i="5"/>
  <c r="C1716" i="5"/>
  <c r="V1716" i="5" s="1"/>
  <c r="C1717" i="5"/>
  <c r="C1718" i="5"/>
  <c r="V1718" i="5" s="1"/>
  <c r="E1718" i="5" s="1"/>
  <c r="X1718" i="5" s="1"/>
  <c r="C1719" i="5"/>
  <c r="C1720" i="5"/>
  <c r="C1721" i="5"/>
  <c r="V1721" i="5" s="1"/>
  <c r="E1721" i="5" s="1"/>
  <c r="X1721" i="5" s="1"/>
  <c r="C1722" i="5"/>
  <c r="C1723" i="5"/>
  <c r="C1724" i="5"/>
  <c r="C1725" i="5"/>
  <c r="V1725" i="5" s="1"/>
  <c r="C1726" i="5"/>
  <c r="C1727" i="5"/>
  <c r="C1728" i="5"/>
  <c r="V1728" i="5" s="1"/>
  <c r="E1728" i="5" s="1"/>
  <c r="X1728" i="5" s="1"/>
  <c r="C1729" i="5"/>
  <c r="V1729" i="5" s="1"/>
  <c r="E1729" i="5" s="1"/>
  <c r="X1729" i="5" s="1"/>
  <c r="C1730" i="5"/>
  <c r="C1731" i="5"/>
  <c r="C1732" i="5"/>
  <c r="C1733" i="5"/>
  <c r="V1733" i="5" s="1"/>
  <c r="C1734" i="5"/>
  <c r="C1735" i="5"/>
  <c r="V1735" i="5" s="1"/>
  <c r="C1736" i="5"/>
  <c r="C1737" i="5"/>
  <c r="V1737" i="5" s="1"/>
  <c r="C1738" i="5"/>
  <c r="V1738" i="5" s="1"/>
  <c r="E1738" i="5" s="1"/>
  <c r="X1738" i="5" s="1"/>
  <c r="C1739" i="5"/>
  <c r="C1740" i="5"/>
  <c r="V1740" i="5" s="1"/>
  <c r="E1740" i="5" s="1"/>
  <c r="X1740" i="5" s="1"/>
  <c r="C1741" i="5"/>
  <c r="V1741" i="5" s="1"/>
  <c r="C1742" i="5"/>
  <c r="C1743" i="5"/>
  <c r="C1744" i="5"/>
  <c r="C1745" i="5"/>
  <c r="V1745" i="5" s="1"/>
  <c r="C1746" i="5"/>
  <c r="C1747" i="5"/>
  <c r="C1748" i="5"/>
  <c r="V1748" i="5" s="1"/>
  <c r="E1748" i="5" s="1"/>
  <c r="X1748" i="5" s="1"/>
  <c r="C1749" i="5"/>
  <c r="C1750" i="5"/>
  <c r="V1750" i="5" s="1"/>
  <c r="E1750" i="5" s="1"/>
  <c r="X1750" i="5" s="1"/>
  <c r="C1751" i="5"/>
  <c r="C1752" i="5"/>
  <c r="C1753" i="5"/>
  <c r="V1753" i="5" s="1"/>
  <c r="C1754" i="5"/>
  <c r="C1755" i="5"/>
  <c r="C1756" i="5"/>
  <c r="C1757" i="5"/>
  <c r="V1757" i="5" s="1"/>
  <c r="E1757" i="5" s="1"/>
  <c r="X1757" i="5" s="1"/>
  <c r="C1758" i="5"/>
  <c r="C1759" i="5"/>
  <c r="V1759" i="5" s="1"/>
  <c r="E1759" i="5" s="1"/>
  <c r="X1759" i="5" s="1"/>
  <c r="C1760" i="5"/>
  <c r="C1761" i="5"/>
  <c r="V1761" i="5" s="1"/>
  <c r="E1761" i="5" s="1"/>
  <c r="X1761" i="5" s="1"/>
  <c r="C1762" i="5"/>
  <c r="C1763" i="5"/>
  <c r="C1764" i="5"/>
  <c r="V1764" i="5" s="1"/>
  <c r="E1764" i="5" s="1"/>
  <c r="X1764" i="5" s="1"/>
  <c r="C1765" i="5"/>
  <c r="V1765" i="5" s="1"/>
  <c r="E1765" i="5" s="1"/>
  <c r="X1765" i="5" s="1"/>
  <c r="C1766" i="5"/>
  <c r="V1766" i="5" s="1"/>
  <c r="C1767" i="5"/>
  <c r="C1768" i="5"/>
  <c r="C1769" i="5"/>
  <c r="V1769" i="5" s="1"/>
  <c r="E1769" i="5" s="1"/>
  <c r="X1769" i="5" s="1"/>
  <c r="C1770" i="5"/>
  <c r="V1770" i="5" s="1"/>
  <c r="E1770" i="5" s="1"/>
  <c r="X1770" i="5" s="1"/>
  <c r="C1771" i="5"/>
  <c r="C1772" i="5"/>
  <c r="C1773" i="5"/>
  <c r="V1773" i="5" s="1"/>
  <c r="C1774" i="5"/>
  <c r="C1775" i="5"/>
  <c r="C1776" i="5"/>
  <c r="C1777" i="5"/>
  <c r="V1777" i="5" s="1"/>
  <c r="E1777" i="5" s="1"/>
  <c r="X1777" i="5" s="1"/>
  <c r="C1778" i="5"/>
  <c r="C1779" i="5"/>
  <c r="C1780" i="5"/>
  <c r="C1781" i="5"/>
  <c r="V1781" i="5" s="1"/>
  <c r="C1782" i="5"/>
  <c r="V1782" i="5" s="1"/>
  <c r="C1783" i="5"/>
  <c r="V1783" i="5" s="1"/>
  <c r="C1784" i="5"/>
  <c r="C1785" i="5"/>
  <c r="V1785" i="5" s="1"/>
  <c r="C1786" i="5"/>
  <c r="V1786" i="5" s="1"/>
  <c r="E1786" i="5" s="1"/>
  <c r="X1786" i="5" s="1"/>
  <c r="C1787" i="5"/>
  <c r="C1788" i="5"/>
  <c r="C1789" i="5"/>
  <c r="C1790" i="5"/>
  <c r="C1791" i="5"/>
  <c r="C1792" i="5"/>
  <c r="C1793" i="5"/>
  <c r="V1793" i="5" s="1"/>
  <c r="E1793" i="5" s="1"/>
  <c r="X1793" i="5" s="1"/>
  <c r="C1794" i="5"/>
  <c r="C1795" i="5"/>
  <c r="C1796" i="5"/>
  <c r="V1796" i="5" s="1"/>
  <c r="C1797" i="5"/>
  <c r="V1797" i="5" s="1"/>
  <c r="E1797" i="5" s="1"/>
  <c r="X1797" i="5" s="1"/>
  <c r="C1798" i="5"/>
  <c r="V1798" i="5" s="1"/>
  <c r="E1798" i="5" s="1"/>
  <c r="X1798" i="5" s="1"/>
  <c r="C1799" i="5"/>
  <c r="C1800" i="5"/>
  <c r="C1801" i="5"/>
  <c r="V1801" i="5" s="1"/>
  <c r="E1801" i="5" s="1"/>
  <c r="X1801" i="5" s="1"/>
  <c r="C1802" i="5"/>
  <c r="C1803" i="5"/>
  <c r="C1804" i="5"/>
  <c r="C1805" i="5"/>
  <c r="V1805" i="5" s="1"/>
  <c r="C1806" i="5"/>
  <c r="C1807" i="5"/>
  <c r="C1808" i="5"/>
  <c r="C1809" i="5"/>
  <c r="V1809" i="5" s="1"/>
  <c r="C1810" i="5"/>
  <c r="C1811" i="5"/>
  <c r="C1812" i="5"/>
  <c r="C1813" i="5"/>
  <c r="C1814" i="5"/>
  <c r="C1815" i="5"/>
  <c r="C1816" i="5"/>
  <c r="V1816" i="5" s="1"/>
  <c r="E1816" i="5" s="1"/>
  <c r="X1816" i="5" s="1"/>
  <c r="C1817" i="5"/>
  <c r="V1817" i="5" s="1"/>
  <c r="C1818" i="5"/>
  <c r="C1819" i="5"/>
  <c r="C1820" i="5"/>
  <c r="V1820" i="5" s="1"/>
  <c r="C1821" i="5"/>
  <c r="C1822" i="5"/>
  <c r="C1823" i="5"/>
  <c r="C1824" i="5"/>
  <c r="C1825" i="5"/>
  <c r="V1825" i="5" s="1"/>
  <c r="E1825" i="5" s="1"/>
  <c r="X1825" i="5" s="1"/>
  <c r="C1826" i="5"/>
  <c r="C1827" i="5"/>
  <c r="C1828" i="5"/>
  <c r="V1828" i="5" s="1"/>
  <c r="C1829" i="5"/>
  <c r="V1829" i="5" s="1"/>
  <c r="C1830" i="5"/>
  <c r="C1831" i="5"/>
  <c r="C1832" i="5"/>
  <c r="C1833" i="5"/>
  <c r="V1833" i="5" s="1"/>
  <c r="E1833" i="5" s="1"/>
  <c r="X1833" i="5" s="1"/>
  <c r="C1834" i="5"/>
  <c r="V1834" i="5" s="1"/>
  <c r="E1834" i="5" s="1"/>
  <c r="X1834" i="5" s="1"/>
  <c r="C1835" i="5"/>
  <c r="C1836" i="5"/>
  <c r="C1837" i="5"/>
  <c r="C1838" i="5"/>
  <c r="V1838" i="5" s="1"/>
  <c r="C1839" i="5"/>
  <c r="C1840" i="5"/>
  <c r="C1841" i="5"/>
  <c r="V1841" i="5" s="1"/>
  <c r="E1841" i="5" s="1"/>
  <c r="X1841" i="5" s="1"/>
  <c r="C1842" i="5"/>
  <c r="C1843" i="5"/>
  <c r="C1844" i="5"/>
  <c r="V1844" i="5" s="1"/>
  <c r="E1844" i="5" s="1"/>
  <c r="X1844" i="5" s="1"/>
  <c r="C1845" i="5"/>
  <c r="V1845" i="5" s="1"/>
  <c r="E1845" i="5" s="1"/>
  <c r="X1845" i="5" s="1"/>
  <c r="C1846" i="5"/>
  <c r="C1847" i="5"/>
  <c r="C1848" i="5"/>
  <c r="C1849" i="5"/>
  <c r="V1849" i="5" s="1"/>
  <c r="C1850" i="5"/>
  <c r="C1851" i="5"/>
  <c r="C1852" i="5"/>
  <c r="C1853" i="5"/>
  <c r="V1853" i="5" s="1"/>
  <c r="E1853" i="5" s="1"/>
  <c r="X1853" i="5" s="1"/>
  <c r="C1854" i="5"/>
  <c r="C1855" i="5"/>
  <c r="C1856" i="5"/>
  <c r="C1857" i="5"/>
  <c r="V1857" i="5" s="1"/>
  <c r="E1857" i="5" s="1"/>
  <c r="X1857" i="5" s="1"/>
  <c r="C1858" i="5"/>
  <c r="V1858" i="5" s="1"/>
  <c r="E1858" i="5" s="1"/>
  <c r="X1858" i="5" s="1"/>
  <c r="C1859" i="5"/>
  <c r="C1860" i="5"/>
  <c r="C1861" i="5"/>
  <c r="V1861" i="5" s="1"/>
  <c r="C1862" i="5"/>
  <c r="C1863" i="5"/>
  <c r="V1863" i="5" s="1"/>
  <c r="E1863" i="5" s="1"/>
  <c r="X1863" i="5" s="1"/>
  <c r="C1864" i="5"/>
  <c r="C1865" i="5"/>
  <c r="V1865" i="5" s="1"/>
  <c r="E1865" i="5" s="1"/>
  <c r="X1865" i="5" s="1"/>
  <c r="C1866" i="5"/>
  <c r="C1867" i="5"/>
  <c r="C1868" i="5"/>
  <c r="C1869" i="5"/>
  <c r="V1869" i="5" s="1"/>
  <c r="C1870" i="5"/>
  <c r="C1871" i="5"/>
  <c r="V1871" i="5" s="1"/>
  <c r="E1871" i="5" s="1"/>
  <c r="X1871" i="5" s="1"/>
  <c r="C1872" i="5"/>
  <c r="C1873" i="5"/>
  <c r="V1873" i="5" s="1"/>
  <c r="C1874" i="5"/>
  <c r="V1874" i="5" s="1"/>
  <c r="C1875" i="5"/>
  <c r="C1876" i="5"/>
  <c r="V1876" i="5" s="1"/>
  <c r="E1876" i="5" s="1"/>
  <c r="X1876" i="5" s="1"/>
  <c r="C1877" i="5"/>
  <c r="V1877" i="5" s="1"/>
  <c r="E1877" i="5" s="1"/>
  <c r="X1877" i="5" s="1"/>
  <c r="C1878" i="5"/>
  <c r="C1879" i="5"/>
  <c r="C1880" i="5"/>
  <c r="C1881" i="5"/>
  <c r="V1881" i="5" s="1"/>
  <c r="C1882" i="5"/>
  <c r="C1883" i="5"/>
  <c r="C1884" i="5"/>
  <c r="C1885" i="5"/>
  <c r="V1885" i="5" s="1"/>
  <c r="E1885" i="5" s="1"/>
  <c r="X1885" i="5" s="1"/>
  <c r="C1886" i="5"/>
  <c r="V1886" i="5" s="1"/>
  <c r="G1886" i="5" s="1"/>
  <c r="C1887" i="5"/>
  <c r="V1887" i="5" s="1"/>
  <c r="E1887" i="5" s="1"/>
  <c r="X1887" i="5" s="1"/>
  <c r="C1888" i="5"/>
  <c r="C1889" i="5"/>
  <c r="V1889" i="5" s="1"/>
  <c r="E1889" i="5" s="1"/>
  <c r="X1889" i="5" s="1"/>
  <c r="C1890" i="5"/>
  <c r="V1890" i="5" s="1"/>
  <c r="E1890" i="5" s="1"/>
  <c r="X1890" i="5" s="1"/>
  <c r="C1891" i="5"/>
  <c r="C1892" i="5"/>
  <c r="C1893" i="5"/>
  <c r="V1893" i="5" s="1"/>
  <c r="C1894" i="5"/>
  <c r="V1894" i="5" s="1"/>
  <c r="C1895" i="5"/>
  <c r="C1896" i="5"/>
  <c r="C1897" i="5"/>
  <c r="V1897" i="5" s="1"/>
  <c r="C1898" i="5"/>
  <c r="C1899" i="5"/>
  <c r="C1900" i="5"/>
  <c r="V1900" i="5" s="1"/>
  <c r="E1900" i="5" s="1"/>
  <c r="X1900" i="5" s="1"/>
  <c r="C1901" i="5"/>
  <c r="C1902" i="5"/>
  <c r="V1902" i="5" s="1"/>
  <c r="E1902" i="5" s="1"/>
  <c r="X1902" i="5" s="1"/>
  <c r="C1903" i="5"/>
  <c r="V1903" i="5" s="1"/>
  <c r="E1903" i="5" s="1"/>
  <c r="X1903" i="5" s="1"/>
  <c r="C1904" i="5"/>
  <c r="V1904" i="5" s="1"/>
  <c r="C1905" i="5"/>
  <c r="C1906" i="5"/>
  <c r="C1907" i="5"/>
  <c r="C1908" i="5"/>
  <c r="C1909" i="5"/>
  <c r="V1909" i="5" s="1"/>
  <c r="E1909" i="5" s="1"/>
  <c r="X1909" i="5" s="1"/>
  <c r="C1910" i="5"/>
  <c r="C1911" i="5"/>
  <c r="C1912" i="5"/>
  <c r="V1912" i="5" s="1"/>
  <c r="E1912" i="5" s="1"/>
  <c r="X1912" i="5" s="1"/>
  <c r="C1913" i="5"/>
  <c r="C1914" i="5"/>
  <c r="C1915" i="5"/>
  <c r="C1916" i="5"/>
  <c r="V1916" i="5" s="1"/>
  <c r="E1916" i="5" s="1"/>
  <c r="X1916" i="5" s="1"/>
  <c r="C1917" i="5"/>
  <c r="V1917" i="5" s="1"/>
  <c r="E1917" i="5" s="1"/>
  <c r="X1917" i="5" s="1"/>
  <c r="C1918" i="5"/>
  <c r="V1918" i="5" s="1"/>
  <c r="H1918" i="5" s="1"/>
  <c r="C1919" i="5"/>
  <c r="V1919" i="5" s="1"/>
  <c r="E1919" i="5" s="1"/>
  <c r="X1919" i="5" s="1"/>
  <c r="C1920" i="5"/>
  <c r="V1920" i="5" s="1"/>
  <c r="E1920" i="5" s="1"/>
  <c r="X1920" i="5" s="1"/>
  <c r="C1921" i="5"/>
  <c r="V1921" i="5" s="1"/>
  <c r="E1921" i="5" s="1"/>
  <c r="X1921" i="5" s="1"/>
  <c r="C1922" i="5"/>
  <c r="C1923" i="5"/>
  <c r="C1924" i="5"/>
  <c r="V1924" i="5" s="1"/>
  <c r="C1925" i="5"/>
  <c r="V1925" i="5" s="1"/>
  <c r="C1926" i="5"/>
  <c r="C1927" i="5"/>
  <c r="C1928" i="5"/>
  <c r="C1929" i="5"/>
  <c r="V1929" i="5" s="1"/>
  <c r="C1930" i="5"/>
  <c r="C1931" i="5"/>
  <c r="C1932" i="5"/>
  <c r="V1932" i="5" s="1"/>
  <c r="E1932" i="5" s="1"/>
  <c r="X1932" i="5" s="1"/>
  <c r="C1933" i="5"/>
  <c r="V1933" i="5" s="1"/>
  <c r="C1934" i="5"/>
  <c r="C1935" i="5"/>
  <c r="V1935" i="5" s="1"/>
  <c r="C1936" i="5"/>
  <c r="C1937" i="5"/>
  <c r="V1937" i="5" s="1"/>
  <c r="R1937" i="5" s="1"/>
  <c r="C1938" i="5"/>
  <c r="C1939" i="5"/>
  <c r="C1940" i="5"/>
  <c r="C1941" i="5"/>
  <c r="V1941" i="5" s="1"/>
  <c r="E1941" i="5" s="1"/>
  <c r="X1941" i="5" s="1"/>
  <c r="C1942" i="5"/>
  <c r="V1942" i="5" s="1"/>
  <c r="C1943" i="5"/>
  <c r="C1944" i="5"/>
  <c r="C1945" i="5"/>
  <c r="V1945" i="5" s="1"/>
  <c r="C1946" i="5"/>
  <c r="C1947" i="5"/>
  <c r="C1948" i="5"/>
  <c r="V1948" i="5" s="1"/>
  <c r="F1948" i="5" s="1"/>
  <c r="C1949" i="5"/>
  <c r="V1949" i="5" s="1"/>
  <c r="E1949" i="5" s="1"/>
  <c r="X1949" i="5" s="1"/>
  <c r="C1950" i="5"/>
  <c r="C1951" i="5"/>
  <c r="C1952" i="5"/>
  <c r="C1953" i="5"/>
  <c r="C1954" i="5"/>
  <c r="C1955" i="5"/>
  <c r="C1956" i="5"/>
  <c r="V1956" i="5" s="1"/>
  <c r="E1956" i="5" s="1"/>
  <c r="X1956" i="5" s="1"/>
  <c r="C1957" i="5"/>
  <c r="V1957" i="5" s="1"/>
  <c r="C1958" i="5"/>
  <c r="C1959" i="5"/>
  <c r="C1960" i="5"/>
  <c r="V1960" i="5" s="1"/>
  <c r="C1961" i="5"/>
  <c r="V1961" i="5" s="1"/>
  <c r="C1962" i="5"/>
  <c r="V1962" i="5" s="1"/>
  <c r="E1962" i="5" s="1"/>
  <c r="X1962" i="5" s="1"/>
  <c r="C1963" i="5"/>
  <c r="C1964" i="5"/>
  <c r="C1965" i="5"/>
  <c r="C1966" i="5"/>
  <c r="C1967" i="5"/>
  <c r="V1967" i="5" s="1"/>
  <c r="C1968" i="5"/>
  <c r="V1968" i="5" s="1"/>
  <c r="E1968" i="5" s="1"/>
  <c r="X1968" i="5" s="1"/>
  <c r="C1969" i="5"/>
  <c r="V1969" i="5" s="1"/>
  <c r="E1969" i="5" s="1"/>
  <c r="X1969" i="5" s="1"/>
  <c r="C1970" i="5"/>
  <c r="C1971" i="5"/>
  <c r="C1972" i="5"/>
  <c r="C1973" i="5"/>
  <c r="C1974" i="5"/>
  <c r="C1975" i="5"/>
  <c r="C1976" i="5"/>
  <c r="C1977" i="5"/>
  <c r="V1977" i="5" s="1"/>
  <c r="C1978" i="5"/>
  <c r="C1979" i="5"/>
  <c r="C1980" i="5"/>
  <c r="V1980" i="5" s="1"/>
  <c r="E1980" i="5" s="1"/>
  <c r="X1980" i="5" s="1"/>
  <c r="C1981" i="5"/>
  <c r="V1981" i="5" s="1"/>
  <c r="E1981" i="5" s="1"/>
  <c r="X1981" i="5" s="1"/>
  <c r="C1982" i="5"/>
  <c r="V1982" i="5" s="1"/>
  <c r="C1983" i="5"/>
  <c r="C1984" i="5"/>
  <c r="C1985" i="5"/>
  <c r="C1986" i="5"/>
  <c r="C1987" i="5"/>
  <c r="C1988" i="5"/>
  <c r="V1988" i="5" s="1"/>
  <c r="C1989" i="5"/>
  <c r="V1989" i="5" s="1"/>
  <c r="C1990" i="5"/>
  <c r="C1991" i="5"/>
  <c r="C1992" i="5"/>
  <c r="C1993" i="5"/>
  <c r="V1993" i="5" s="1"/>
  <c r="E1993" i="5" s="1"/>
  <c r="X1993" i="5" s="1"/>
  <c r="C1994" i="5"/>
  <c r="C1995" i="5"/>
  <c r="C1996" i="5"/>
  <c r="C1997" i="5"/>
  <c r="V1997" i="5" s="1"/>
  <c r="C1998" i="5"/>
  <c r="V1998" i="5" s="1"/>
  <c r="C1999" i="5"/>
  <c r="C2000" i="5"/>
  <c r="C2001" i="5"/>
  <c r="V2001" i="5" s="1"/>
  <c r="E2001" i="5" s="1"/>
  <c r="X2001" i="5" s="1"/>
  <c r="C2002" i="5"/>
  <c r="C2003" i="5"/>
  <c r="C2004" i="5"/>
  <c r="C2005" i="5"/>
  <c r="V2005" i="5" s="1"/>
  <c r="E2005" i="5" s="1"/>
  <c r="X2005" i="5" s="1"/>
  <c r="C2006" i="5"/>
  <c r="C2007" i="5"/>
  <c r="C2008" i="5"/>
  <c r="V2008" i="5" s="1"/>
  <c r="E2008" i="5" s="1"/>
  <c r="X2008" i="5" s="1"/>
  <c r="C2009" i="5"/>
  <c r="V2009" i="5" s="1"/>
  <c r="C2010" i="5"/>
  <c r="C2011" i="5"/>
  <c r="C2012" i="5"/>
  <c r="C2013" i="5"/>
  <c r="C2014" i="5"/>
  <c r="C2015" i="5"/>
  <c r="V2015" i="5" s="1"/>
  <c r="C2016" i="5"/>
  <c r="C2017" i="5"/>
  <c r="V2017" i="5" s="1"/>
  <c r="E2017" i="5" s="1"/>
  <c r="X2017" i="5" s="1"/>
  <c r="C2018" i="5"/>
  <c r="V2018" i="5" s="1"/>
  <c r="E2018" i="5" s="1"/>
  <c r="X2018" i="5" s="1"/>
  <c r="C2019" i="5"/>
  <c r="C2020" i="5"/>
  <c r="C2021" i="5"/>
  <c r="V2021" i="5" s="1"/>
  <c r="E2021" i="5" s="1"/>
  <c r="X2021" i="5" s="1"/>
  <c r="C2022" i="5"/>
  <c r="C2023" i="5"/>
  <c r="V2023" i="5" s="1"/>
  <c r="C2024" i="5"/>
  <c r="C2025" i="5"/>
  <c r="V2025" i="5" s="1"/>
  <c r="E2025" i="5" s="1"/>
  <c r="X2025" i="5" s="1"/>
  <c r="C2026" i="5"/>
  <c r="C2027" i="5"/>
  <c r="C2028" i="5"/>
  <c r="C2029" i="5"/>
  <c r="V2029" i="5" s="1"/>
  <c r="C2030" i="5"/>
  <c r="C2031" i="5"/>
  <c r="C2032" i="5"/>
  <c r="C2033" i="5"/>
  <c r="V2033" i="5" s="1"/>
  <c r="E2033" i="5" s="1"/>
  <c r="X2033" i="5" s="1"/>
  <c r="C2034" i="5"/>
  <c r="C2035" i="5"/>
  <c r="C2036" i="5"/>
  <c r="C2037" i="5"/>
  <c r="V2037" i="5" s="1"/>
  <c r="C2038" i="5"/>
  <c r="C2039" i="5"/>
  <c r="V2039" i="5" s="1"/>
  <c r="E2039" i="5" s="1"/>
  <c r="X2039" i="5" s="1"/>
  <c r="C2040" i="5"/>
  <c r="C2041" i="5"/>
  <c r="C2042" i="5"/>
  <c r="V2042" i="5" s="1"/>
  <c r="E2042" i="5" s="1"/>
  <c r="X2042" i="5" s="1"/>
  <c r="C2043" i="5"/>
  <c r="C2044" i="5"/>
  <c r="C2045" i="5"/>
  <c r="V2045" i="5" s="1"/>
  <c r="C2046" i="5"/>
  <c r="C2047" i="5"/>
  <c r="C2048" i="5"/>
  <c r="C2049" i="5"/>
  <c r="V2049" i="5" s="1"/>
  <c r="E2049" i="5" s="1"/>
  <c r="X2049" i="5" s="1"/>
  <c r="C2050" i="5"/>
  <c r="C2051" i="5"/>
  <c r="C2052" i="5"/>
  <c r="V2052" i="5" s="1"/>
  <c r="H2052" i="5" s="1"/>
  <c r="C2053" i="5"/>
  <c r="V2053" i="5" s="1"/>
  <c r="E2053" i="5" s="1"/>
  <c r="X2053" i="5" s="1"/>
  <c r="C2054" i="5"/>
  <c r="V2054" i="5" s="1"/>
  <c r="E2054" i="5" s="1"/>
  <c r="X2054" i="5" s="1"/>
  <c r="C2055" i="5"/>
  <c r="V2055" i="5" s="1"/>
  <c r="E2055" i="5" s="1"/>
  <c r="X2055" i="5" s="1"/>
  <c r="C2056" i="5"/>
  <c r="C2057" i="5"/>
  <c r="V2057" i="5" s="1"/>
  <c r="E2057" i="5" s="1"/>
  <c r="X2057" i="5" s="1"/>
  <c r="C2058" i="5"/>
  <c r="V2058" i="5" s="1"/>
  <c r="C2059" i="5"/>
  <c r="C2060" i="5"/>
  <c r="C2061" i="5"/>
  <c r="V2061" i="5" s="1"/>
  <c r="C2062" i="5"/>
  <c r="C2063" i="5"/>
  <c r="C2064" i="5"/>
  <c r="C2065" i="5"/>
  <c r="V2065" i="5" s="1"/>
  <c r="E2065" i="5" s="1"/>
  <c r="X2065" i="5" s="1"/>
  <c r="C2066" i="5"/>
  <c r="C2067" i="5"/>
  <c r="C2068" i="5"/>
  <c r="V2068" i="5" s="1"/>
  <c r="E2068" i="5" s="1"/>
  <c r="X2068" i="5" s="1"/>
  <c r="C2069" i="5"/>
  <c r="V2069" i="5" s="1"/>
  <c r="E2069" i="5" s="1"/>
  <c r="X2069" i="5" s="1"/>
  <c r="C2070" i="5"/>
  <c r="C2071" i="5"/>
  <c r="C2072" i="5"/>
  <c r="C2073" i="5"/>
  <c r="V2073" i="5" s="1"/>
  <c r="E2073" i="5" s="1"/>
  <c r="X2073" i="5" s="1"/>
  <c r="C2074" i="5"/>
  <c r="C2075" i="5"/>
  <c r="C2076" i="5"/>
  <c r="C2077" i="5"/>
  <c r="V2077" i="5" s="1"/>
  <c r="C2078" i="5"/>
  <c r="C2079" i="5"/>
  <c r="V2079" i="5" s="1"/>
  <c r="E2079" i="5" s="1"/>
  <c r="X2079" i="5" s="1"/>
  <c r="C2080" i="5"/>
  <c r="C2081" i="5"/>
  <c r="C2082" i="5"/>
  <c r="C2083" i="5"/>
  <c r="C2084" i="5"/>
  <c r="V2084" i="5" s="1"/>
  <c r="C2085" i="5"/>
  <c r="V2085" i="5" s="1"/>
  <c r="E2085" i="5" s="1"/>
  <c r="X2085" i="5" s="1"/>
  <c r="C2086" i="5"/>
  <c r="C2087" i="5"/>
  <c r="C2088" i="5"/>
  <c r="C2089" i="5"/>
  <c r="V2089" i="5" s="1"/>
  <c r="E2089" i="5" s="1"/>
  <c r="X2089" i="5" s="1"/>
  <c r="C2090" i="5"/>
  <c r="C2091" i="5"/>
  <c r="C2092" i="5"/>
  <c r="C2093" i="5"/>
  <c r="V2093" i="5" s="1"/>
  <c r="C2094" i="5"/>
  <c r="C2095" i="5"/>
  <c r="V2095" i="5" s="1"/>
  <c r="E2095" i="5" s="1"/>
  <c r="X2095" i="5" s="1"/>
  <c r="C2096" i="5"/>
  <c r="C2097" i="5"/>
  <c r="V2097" i="5" s="1"/>
  <c r="C2098" i="5"/>
  <c r="C2099" i="5"/>
  <c r="C2100" i="5"/>
  <c r="V2100" i="5" s="1"/>
  <c r="E2100" i="5" s="1"/>
  <c r="X2100" i="5" s="1"/>
  <c r="C2101" i="5"/>
  <c r="C2102" i="5"/>
  <c r="V2102" i="5" s="1"/>
  <c r="E2102" i="5" s="1"/>
  <c r="X2102" i="5" s="1"/>
  <c r="C2103" i="5"/>
  <c r="V2103" i="5" s="1"/>
  <c r="C2104" i="5"/>
  <c r="C2105" i="5"/>
  <c r="C2106" i="5"/>
  <c r="C2107" i="5"/>
  <c r="C2108" i="5"/>
  <c r="V2108" i="5" s="1"/>
  <c r="C2109" i="5"/>
  <c r="V2109" i="5" s="1"/>
  <c r="E2109" i="5" s="1"/>
  <c r="X2109" i="5" s="1"/>
  <c r="C2110" i="5"/>
  <c r="C2111" i="5"/>
  <c r="C2112" i="5"/>
  <c r="C2113" i="5"/>
  <c r="V2113" i="5" s="1"/>
  <c r="E2113" i="5" s="1"/>
  <c r="X2113" i="5" s="1"/>
  <c r="C2114" i="5"/>
  <c r="C2115" i="5"/>
  <c r="C2116" i="5"/>
  <c r="C2117" i="5"/>
  <c r="V2117" i="5" s="1"/>
  <c r="C2118" i="5"/>
  <c r="C2119" i="5"/>
  <c r="V2119" i="5" s="1"/>
  <c r="C2120" i="5"/>
  <c r="C2121" i="5"/>
  <c r="V2121" i="5" s="1"/>
  <c r="E2121" i="5" s="1"/>
  <c r="X2121" i="5" s="1"/>
  <c r="C2122" i="5"/>
  <c r="C2123" i="5"/>
  <c r="C2124" i="5"/>
  <c r="C2125" i="5"/>
  <c r="C2126" i="5"/>
  <c r="V2126" i="5" s="1"/>
  <c r="E2126" i="5" s="1"/>
  <c r="X2126" i="5" s="1"/>
  <c r="C2127" i="5"/>
  <c r="C2128" i="5"/>
  <c r="C2129" i="5"/>
  <c r="V2129" i="5" s="1"/>
  <c r="E2129" i="5" s="1"/>
  <c r="X2129" i="5" s="1"/>
  <c r="C2130" i="5"/>
  <c r="V2130" i="5" s="1"/>
  <c r="E2130" i="5" s="1"/>
  <c r="X2130" i="5" s="1"/>
  <c r="C2131" i="5"/>
  <c r="C2132" i="5"/>
  <c r="V2132" i="5" s="1"/>
  <c r="C2133" i="5"/>
  <c r="C2134" i="5"/>
  <c r="C2135" i="5"/>
  <c r="C2136" i="5"/>
  <c r="C2137" i="5"/>
  <c r="V2137" i="5" s="1"/>
  <c r="C2138" i="5"/>
  <c r="C2139" i="5"/>
  <c r="C2140" i="5"/>
  <c r="C2141" i="5"/>
  <c r="V2141" i="5" s="1"/>
  <c r="E2141" i="5" s="1"/>
  <c r="X2141" i="5" s="1"/>
  <c r="C2142" i="5"/>
  <c r="C2143" i="5"/>
  <c r="V2143" i="5" s="1"/>
  <c r="C2144" i="5"/>
  <c r="C2145" i="5"/>
  <c r="V2145" i="5" s="1"/>
  <c r="E2145" i="5" s="1"/>
  <c r="X2145" i="5" s="1"/>
  <c r="C2146" i="5"/>
  <c r="C2147" i="5"/>
  <c r="C2148" i="5"/>
  <c r="C2149" i="5"/>
  <c r="C2150" i="5"/>
  <c r="C2151" i="5"/>
  <c r="C2152" i="5"/>
  <c r="C2153" i="5"/>
  <c r="V2153" i="5" s="1"/>
  <c r="E2153" i="5" s="1"/>
  <c r="X2153" i="5" s="1"/>
  <c r="C2154" i="5"/>
  <c r="C2155" i="5"/>
  <c r="C2156" i="5"/>
  <c r="V2156" i="5" s="1"/>
  <c r="E2156" i="5" s="1"/>
  <c r="X2156" i="5" s="1"/>
  <c r="C2157" i="5"/>
  <c r="V2157" i="5" s="1"/>
  <c r="E2157" i="5" s="1"/>
  <c r="X2157" i="5" s="1"/>
  <c r="C2158" i="5"/>
  <c r="C2159" i="5"/>
  <c r="C2160" i="5"/>
  <c r="C2161" i="5"/>
  <c r="V2161" i="5" s="1"/>
  <c r="C2162" i="5"/>
  <c r="C2163" i="5"/>
  <c r="C2164" i="5"/>
  <c r="C2165" i="5"/>
  <c r="C2166" i="5"/>
  <c r="V2166" i="5" s="1"/>
  <c r="C2167" i="5"/>
  <c r="V2167" i="5" s="1"/>
  <c r="C2168" i="5"/>
  <c r="C2169" i="5"/>
  <c r="V2169" i="5" s="1"/>
  <c r="C2170" i="5"/>
  <c r="V2170" i="5" s="1"/>
  <c r="E2170" i="5" s="1"/>
  <c r="X2170" i="5" s="1"/>
  <c r="C2171" i="5"/>
  <c r="C2172" i="5"/>
  <c r="C2173" i="5"/>
  <c r="V2173" i="5" s="1"/>
  <c r="C2174" i="5"/>
  <c r="C2175" i="5"/>
  <c r="C2176" i="5"/>
  <c r="C2177" i="5"/>
  <c r="V2177" i="5" s="1"/>
  <c r="E2177" i="5" s="1"/>
  <c r="X2177" i="5" s="1"/>
  <c r="C2178" i="5"/>
  <c r="C2179" i="5"/>
  <c r="C2180" i="5"/>
  <c r="C2181" i="5"/>
  <c r="V2181" i="5" s="1"/>
  <c r="E2181" i="5" s="1"/>
  <c r="X2181" i="5" s="1"/>
  <c r="C2182" i="5"/>
  <c r="V2182" i="5" s="1"/>
  <c r="E2182" i="5" s="1"/>
  <c r="X2182" i="5" s="1"/>
  <c r="C2183" i="5"/>
  <c r="V2183" i="5" s="1"/>
  <c r="C2184" i="5"/>
  <c r="C2185" i="5"/>
  <c r="V2185" i="5" s="1"/>
  <c r="C2186" i="5"/>
  <c r="C2187" i="5"/>
  <c r="C2188" i="5"/>
  <c r="C2189" i="5"/>
  <c r="C2190" i="5"/>
  <c r="V2190" i="5" s="1"/>
  <c r="E2190" i="5" s="1"/>
  <c r="X2190" i="5" s="1"/>
  <c r="C2191" i="5"/>
  <c r="V2191" i="5" s="1"/>
  <c r="C2192" i="5"/>
  <c r="C2193" i="5"/>
  <c r="V2193" i="5" s="1"/>
  <c r="E2193" i="5" s="1"/>
  <c r="X2193" i="5" s="1"/>
  <c r="C2194" i="5"/>
  <c r="C2195" i="5"/>
  <c r="C2196" i="5"/>
  <c r="V2196" i="5" s="1"/>
  <c r="C2197" i="5"/>
  <c r="C2198" i="5"/>
  <c r="V2198" i="5" s="1"/>
  <c r="C2199" i="5"/>
  <c r="C2200" i="5"/>
  <c r="C2201" i="5"/>
  <c r="V2201" i="5" s="1"/>
  <c r="C2202" i="5"/>
  <c r="C2203" i="5"/>
  <c r="C2204" i="5"/>
  <c r="C2205" i="5"/>
  <c r="V2205" i="5" s="1"/>
  <c r="C2206" i="5"/>
  <c r="C2207" i="5"/>
  <c r="V2207" i="5" s="1"/>
  <c r="C2208" i="5"/>
  <c r="V2208" i="5" s="1"/>
  <c r="E2208" i="5" s="1"/>
  <c r="X2208" i="5" s="1"/>
  <c r="C2209" i="5"/>
  <c r="V2209" i="5" s="1"/>
  <c r="E2209" i="5" s="1"/>
  <c r="X2209" i="5" s="1"/>
  <c r="C2210" i="5"/>
  <c r="C2211" i="5"/>
  <c r="C2212" i="5"/>
  <c r="C2213" i="5"/>
  <c r="V2213" i="5" s="1"/>
  <c r="E2213" i="5" s="1"/>
  <c r="X2213" i="5" s="1"/>
  <c r="C2214" i="5"/>
  <c r="C2215" i="5"/>
  <c r="C2216" i="5"/>
  <c r="C2217" i="5"/>
  <c r="C2218" i="5"/>
  <c r="V2218" i="5" s="1"/>
  <c r="C2219" i="5"/>
  <c r="C2220" i="5"/>
  <c r="C2221" i="5"/>
  <c r="C2222" i="5"/>
  <c r="C2223" i="5"/>
  <c r="C2224" i="5"/>
  <c r="C2225" i="5"/>
  <c r="V2225" i="5" s="1"/>
  <c r="C2226" i="5"/>
  <c r="C2227" i="5"/>
  <c r="C2228" i="5"/>
  <c r="C2229" i="5"/>
  <c r="V2229" i="5" s="1"/>
  <c r="E2229" i="5" s="1"/>
  <c r="C2230" i="5"/>
  <c r="C2231" i="5"/>
  <c r="C2232" i="5"/>
  <c r="C2233" i="5"/>
  <c r="C2234" i="5"/>
  <c r="C2235" i="5"/>
  <c r="C2236" i="5"/>
  <c r="V2236" i="5" s="1"/>
  <c r="C2237" i="5"/>
  <c r="V2237" i="5" s="1"/>
  <c r="E2237" i="5" s="1"/>
  <c r="X2237" i="5" s="1"/>
  <c r="C2238" i="5"/>
  <c r="V2238" i="5" s="1"/>
  <c r="C2239" i="5"/>
  <c r="C2240" i="5"/>
  <c r="C2241" i="5"/>
  <c r="V2241" i="5" s="1"/>
  <c r="C2242" i="5"/>
  <c r="C2243" i="5"/>
  <c r="C2244" i="5"/>
  <c r="V2244" i="5" s="1"/>
  <c r="J2244" i="5" s="1"/>
  <c r="C2245" i="5"/>
  <c r="V2245" i="5" s="1"/>
  <c r="C2246" i="5"/>
  <c r="V2246" i="5" s="1"/>
  <c r="E2246" i="5" s="1"/>
  <c r="X2246" i="5" s="1"/>
  <c r="C2247" i="5"/>
  <c r="V2247" i="5" s="1"/>
  <c r="E2247" i="5" s="1"/>
  <c r="X2247" i="5" s="1"/>
  <c r="C2248" i="5"/>
  <c r="C2249" i="5"/>
  <c r="V2249" i="5" s="1"/>
  <c r="E2249" i="5" s="1"/>
  <c r="X2249" i="5" s="1"/>
  <c r="C2250" i="5"/>
  <c r="C2251" i="5"/>
  <c r="C2252" i="5"/>
  <c r="V2252" i="5" s="1"/>
  <c r="E2252" i="5" s="1"/>
  <c r="X2252" i="5" s="1"/>
  <c r="C2253" i="5"/>
  <c r="C2254" i="5"/>
  <c r="V2254" i="5" s="1"/>
  <c r="C2255" i="5"/>
  <c r="V2255" i="5" s="1"/>
  <c r="E2255" i="5" s="1"/>
  <c r="X2255" i="5" s="1"/>
  <c r="C2256" i="5"/>
  <c r="V2256" i="5" s="1"/>
  <c r="E2256" i="5" s="1"/>
  <c r="X2256" i="5" s="1"/>
  <c r="C2257" i="5"/>
  <c r="V2257" i="5" s="1"/>
  <c r="E2257" i="5" s="1"/>
  <c r="X2257" i="5" s="1"/>
  <c r="C2258" i="5"/>
  <c r="C2259" i="5"/>
  <c r="C2260" i="5"/>
  <c r="C2261" i="5"/>
  <c r="V2261" i="5" s="1"/>
  <c r="E2261" i="5" s="1"/>
  <c r="X2261" i="5" s="1"/>
  <c r="C2262" i="5"/>
  <c r="C2263" i="5"/>
  <c r="C2264" i="5"/>
  <c r="C2265" i="5"/>
  <c r="C2266" i="5"/>
  <c r="C2267" i="5"/>
  <c r="C2268" i="5"/>
  <c r="V2268" i="5" s="1"/>
  <c r="C2269" i="5"/>
  <c r="V2269" i="5" s="1"/>
  <c r="C2270" i="5"/>
  <c r="C2271" i="5"/>
  <c r="C2272" i="5"/>
  <c r="C2273" i="5"/>
  <c r="V2273" i="5" s="1"/>
  <c r="C2274" i="5"/>
  <c r="C2275" i="5"/>
  <c r="C2276" i="5"/>
  <c r="V2276" i="5" s="1"/>
  <c r="C2277" i="5"/>
  <c r="V2277" i="5" s="1"/>
  <c r="E2277" i="5" s="1"/>
  <c r="C2278" i="5"/>
  <c r="C2279" i="5"/>
  <c r="V2279" i="5" s="1"/>
  <c r="E2279" i="5" s="1"/>
  <c r="X2279" i="5" s="1"/>
  <c r="C2280" i="5"/>
  <c r="C2281" i="5"/>
  <c r="V2281" i="5" s="1"/>
  <c r="E2281" i="5" s="1"/>
  <c r="X2281" i="5" s="1"/>
  <c r="C2282" i="5"/>
  <c r="C2283" i="5"/>
  <c r="C2284" i="5"/>
  <c r="C2285" i="5"/>
  <c r="V2285" i="5" s="1"/>
  <c r="C2286" i="5"/>
  <c r="V2286" i="5" s="1"/>
  <c r="C2287" i="5"/>
  <c r="C2288" i="5"/>
  <c r="C2289" i="5"/>
  <c r="V2289" i="5" s="1"/>
  <c r="E2289" i="5" s="1"/>
  <c r="X2289" i="5" s="1"/>
  <c r="C2290" i="5"/>
  <c r="V2290" i="5" s="1"/>
  <c r="C2291" i="5"/>
  <c r="C2292" i="5"/>
  <c r="C2293" i="5"/>
  <c r="C2294" i="5"/>
  <c r="C2295" i="5"/>
  <c r="C2296" i="5"/>
  <c r="C2297" i="5"/>
  <c r="C2298" i="5"/>
  <c r="C2299" i="5"/>
  <c r="C2300" i="5"/>
  <c r="C2301" i="5"/>
  <c r="V2301" i="5" s="1"/>
  <c r="C2302" i="5"/>
  <c r="C2303" i="5"/>
  <c r="V2303" i="5" s="1"/>
  <c r="E2303" i="5" s="1"/>
  <c r="X2303" i="5" s="1"/>
  <c r="C2304" i="5"/>
  <c r="C2305" i="5"/>
  <c r="C2306" i="5"/>
  <c r="C2307" i="5"/>
  <c r="C2308" i="5"/>
  <c r="V2308" i="5" s="1"/>
  <c r="C2309" i="5"/>
  <c r="V2309" i="5" s="1"/>
  <c r="C2310" i="5"/>
  <c r="C2311" i="5"/>
  <c r="V2311" i="5" s="1"/>
  <c r="E2311" i="5" s="1"/>
  <c r="X2311" i="5" s="1"/>
  <c r="C2312" i="5"/>
  <c r="C2313" i="5"/>
  <c r="V2313" i="5" s="1"/>
  <c r="E2313" i="5" s="1"/>
  <c r="X2313" i="5" s="1"/>
  <c r="C2314" i="5"/>
  <c r="C2315" i="5"/>
  <c r="C2316" i="5"/>
  <c r="V2316" i="5" s="1"/>
  <c r="E2316" i="5" s="1"/>
  <c r="X2316" i="5" s="1"/>
  <c r="C2317" i="5"/>
  <c r="V2317" i="5" s="1"/>
  <c r="E2317" i="5" s="1"/>
  <c r="X2317" i="5" s="1"/>
  <c r="C2318" i="5"/>
  <c r="C2319" i="5"/>
  <c r="C2320" i="5"/>
  <c r="C2321" i="5"/>
  <c r="V2321" i="5" s="1"/>
  <c r="E2321" i="5" s="1"/>
  <c r="X2321" i="5" s="1"/>
  <c r="C2322" i="5"/>
  <c r="C2323" i="5"/>
  <c r="C2324" i="5"/>
  <c r="C2325" i="5"/>
  <c r="V2325" i="5" s="1"/>
  <c r="E2325" i="5" s="1"/>
  <c r="C2326" i="5"/>
  <c r="C2327" i="5"/>
  <c r="V2327" i="5" s="1"/>
  <c r="E2327" i="5" s="1"/>
  <c r="X2327" i="5" s="1"/>
  <c r="C2328" i="5"/>
  <c r="C2329" i="5"/>
  <c r="V2329" i="5" s="1"/>
  <c r="E2329" i="5" s="1"/>
  <c r="X2329" i="5" s="1"/>
  <c r="C2330" i="5"/>
  <c r="C2331" i="5"/>
  <c r="C2332" i="5"/>
  <c r="C2333" i="5"/>
  <c r="V2333" i="5" s="1"/>
  <c r="C2334" i="5"/>
  <c r="C2335" i="5"/>
  <c r="C2336" i="5"/>
  <c r="C2337" i="5"/>
  <c r="C2338" i="5"/>
  <c r="C2339" i="5"/>
  <c r="C2340" i="5"/>
  <c r="V2340" i="5" s="1"/>
  <c r="E2340" i="5" s="1"/>
  <c r="X2340" i="5" s="1"/>
  <c r="C2341" i="5"/>
  <c r="C2342" i="5"/>
  <c r="V2342" i="5" s="1"/>
  <c r="E2342" i="5" s="1"/>
  <c r="X2342" i="5" s="1"/>
  <c r="C2343" i="5"/>
  <c r="V2343" i="5" s="1"/>
  <c r="E2343" i="5" s="1"/>
  <c r="X2343" i="5" s="1"/>
  <c r="C2344" i="5"/>
  <c r="C2345" i="5"/>
  <c r="C2346" i="5"/>
  <c r="C2347" i="5"/>
  <c r="C2348" i="5"/>
  <c r="C2349" i="5"/>
  <c r="C2350" i="5"/>
  <c r="C2351" i="5"/>
  <c r="C2352" i="5"/>
  <c r="C2353" i="5"/>
  <c r="C2354" i="5"/>
  <c r="C2355" i="5"/>
  <c r="C2356" i="5"/>
  <c r="V2356" i="5" s="1"/>
  <c r="E2356" i="5" s="1"/>
  <c r="X2356" i="5" s="1"/>
  <c r="C2357" i="5"/>
  <c r="V2357" i="5" s="1"/>
  <c r="E2357" i="5" s="1"/>
  <c r="X2357" i="5" s="1"/>
  <c r="C2358" i="5"/>
  <c r="V2358" i="5" s="1"/>
  <c r="E2358" i="5" s="1"/>
  <c r="X2358" i="5" s="1"/>
  <c r="C2359" i="5"/>
  <c r="C2360" i="5"/>
  <c r="V2360" i="5" s="1"/>
  <c r="E2360" i="5" s="1"/>
  <c r="X2360" i="5" s="1"/>
  <c r="C2361" i="5"/>
  <c r="C2362" i="5"/>
  <c r="C2363" i="5"/>
  <c r="C2364" i="5"/>
  <c r="V2364" i="5" s="1"/>
  <c r="C2365" i="5"/>
  <c r="C2366" i="5"/>
  <c r="C2367" i="5"/>
  <c r="C2368" i="5"/>
  <c r="C2369" i="5"/>
  <c r="V2369" i="5" s="1"/>
  <c r="E2369" i="5" s="1"/>
  <c r="X2369" i="5" s="1"/>
  <c r="C2370" i="5"/>
  <c r="V2370" i="5" s="1"/>
  <c r="C2371" i="5"/>
  <c r="C2372" i="5"/>
  <c r="C2373" i="5"/>
  <c r="C2374" i="5"/>
  <c r="C2375" i="5"/>
  <c r="C2376" i="5"/>
  <c r="C2377" i="5"/>
  <c r="V2377" i="5" s="1"/>
  <c r="E2377" i="5" s="1"/>
  <c r="X2377" i="5" s="1"/>
  <c r="C2378" i="5"/>
  <c r="C2379" i="5"/>
  <c r="C2380" i="5"/>
  <c r="C2381" i="5"/>
  <c r="V2381" i="5" s="1"/>
  <c r="E2381" i="5" s="1"/>
  <c r="X2381" i="5" s="1"/>
  <c r="C2382" i="5"/>
  <c r="C2383" i="5"/>
  <c r="C2384" i="5"/>
  <c r="C2385" i="5"/>
  <c r="C2386" i="5"/>
  <c r="C2387" i="5"/>
  <c r="C2388" i="5"/>
  <c r="C2389" i="5"/>
  <c r="V2389" i="5" s="1"/>
  <c r="E2389" i="5" s="1"/>
  <c r="X2389" i="5" s="1"/>
  <c r="C2390" i="5"/>
  <c r="C2391" i="5"/>
  <c r="C2392" i="5"/>
  <c r="C2393" i="5"/>
  <c r="V2393" i="5" s="1"/>
  <c r="C2394" i="5"/>
  <c r="V2394" i="5" s="1"/>
  <c r="C2395" i="5"/>
  <c r="C2396" i="5"/>
  <c r="V2396" i="5" s="1"/>
  <c r="C2397" i="5"/>
  <c r="C2398" i="5"/>
  <c r="V2398" i="5" s="1"/>
  <c r="C2399" i="5"/>
  <c r="V2399" i="5" s="1"/>
  <c r="E2399" i="5" s="1"/>
  <c r="X2399" i="5" s="1"/>
  <c r="C2400" i="5"/>
  <c r="C2401" i="5"/>
  <c r="C2402" i="5"/>
  <c r="C2403" i="5"/>
  <c r="C2404" i="5"/>
  <c r="C2405" i="5"/>
  <c r="V2405" i="5" s="1"/>
  <c r="C2406" i="5"/>
  <c r="V2406" i="5" s="1"/>
  <c r="F2406" i="5" s="1"/>
  <c r="C2407" i="5"/>
  <c r="V2407" i="5" s="1"/>
  <c r="E2407" i="5" s="1"/>
  <c r="X2407" i="5" s="1"/>
  <c r="C2408" i="5"/>
  <c r="C2409" i="5"/>
  <c r="C2410" i="5"/>
  <c r="C2411" i="5"/>
  <c r="C2412" i="5"/>
  <c r="C2413" i="5"/>
  <c r="V2413" i="5" s="1"/>
  <c r="E2413" i="5" s="1"/>
  <c r="X2413" i="5" s="1"/>
  <c r="C2414" i="5"/>
  <c r="V2414" i="5" s="1"/>
  <c r="C2415" i="5"/>
  <c r="C2416" i="5"/>
  <c r="C2417" i="5"/>
  <c r="V2417" i="5" s="1"/>
  <c r="E2417" i="5" s="1"/>
  <c r="X2417" i="5" s="1"/>
  <c r="C2418" i="5"/>
  <c r="V2418" i="5" s="1"/>
  <c r="C2419" i="5"/>
  <c r="C2420" i="5"/>
  <c r="C2421" i="5"/>
  <c r="V2421" i="5" s="1"/>
  <c r="E2421" i="5" s="1"/>
  <c r="X2421" i="5" s="1"/>
  <c r="C2422" i="5"/>
  <c r="V2422" i="5" s="1"/>
  <c r="C2423" i="5"/>
  <c r="V2423" i="5" s="1"/>
  <c r="C2424" i="5"/>
  <c r="C2425" i="5"/>
  <c r="V2425" i="5" s="1"/>
  <c r="E2425" i="5" s="1"/>
  <c r="X2425" i="5" s="1"/>
  <c r="C2426" i="5"/>
  <c r="C2427" i="5"/>
  <c r="C2428" i="5"/>
  <c r="C2429" i="5"/>
  <c r="V2429" i="5" s="1"/>
  <c r="E2429" i="5" s="1"/>
  <c r="X2429" i="5" s="1"/>
  <c r="C2430" i="5"/>
  <c r="C2431" i="5"/>
  <c r="V2431" i="5" s="1"/>
  <c r="E2431" i="5" s="1"/>
  <c r="X2431" i="5" s="1"/>
  <c r="C2432" i="5"/>
  <c r="V2432" i="5" s="1"/>
  <c r="E2432" i="5" s="1"/>
  <c r="X2432" i="5" s="1"/>
  <c r="C2433" i="5"/>
  <c r="V2433" i="5" s="1"/>
  <c r="E2433" i="5" s="1"/>
  <c r="X2433" i="5" s="1"/>
  <c r="C2434" i="5"/>
  <c r="C2435" i="5"/>
  <c r="C2436" i="5"/>
  <c r="C2437" i="5"/>
  <c r="C2438" i="5"/>
  <c r="C2439" i="5"/>
  <c r="V2439" i="5" s="1"/>
  <c r="C2440" i="5"/>
  <c r="C2441" i="5"/>
  <c r="V2441" i="5" s="1"/>
  <c r="C2442" i="5"/>
  <c r="V2442" i="5" s="1"/>
  <c r="C2443" i="5"/>
  <c r="C2444" i="5"/>
  <c r="C2445" i="5"/>
  <c r="V2445" i="5" s="1"/>
  <c r="E2445" i="5" s="1"/>
  <c r="C2446" i="5"/>
  <c r="V2446" i="5" s="1"/>
  <c r="D4" i="5"/>
  <c r="E4" i="5"/>
  <c r="V6" i="5"/>
  <c r="V7" i="5"/>
  <c r="X7" i="5" s="1"/>
  <c r="V8" i="5"/>
  <c r="X8" i="5"/>
  <c r="V9" i="5"/>
  <c r="X9" i="5"/>
  <c r="V10" i="5"/>
  <c r="X10" i="5" s="1"/>
  <c r="V11" i="5"/>
  <c r="X11" i="5" s="1"/>
  <c r="X12" i="5"/>
  <c r="V14" i="5"/>
  <c r="X14" i="5" s="1"/>
  <c r="V15" i="5"/>
  <c r="X15" i="5" s="1"/>
  <c r="V16" i="5"/>
  <c r="X16" i="5"/>
  <c r="V17" i="5"/>
  <c r="X17" i="5"/>
  <c r="V18" i="5"/>
  <c r="X18" i="5" s="1"/>
  <c r="V19" i="5"/>
  <c r="X19" i="5" s="1"/>
  <c r="V22" i="5"/>
  <c r="V23" i="5"/>
  <c r="X23" i="5" s="1"/>
  <c r="V24" i="5"/>
  <c r="X24" i="5"/>
  <c r="V25" i="5"/>
  <c r="X25" i="5"/>
  <c r="V26" i="5"/>
  <c r="X26" i="5" s="1"/>
  <c r="V27" i="5"/>
  <c r="V30" i="5"/>
  <c r="X30" i="5" s="1"/>
  <c r="V31" i="5"/>
  <c r="X31" i="5" s="1"/>
  <c r="V32" i="5"/>
  <c r="V33" i="5"/>
  <c r="R33" i="5" s="1"/>
  <c r="X33" i="5"/>
  <c r="V35" i="5"/>
  <c r="V36" i="5"/>
  <c r="X36" i="5" s="1"/>
  <c r="V37" i="5"/>
  <c r="V38" i="5"/>
  <c r="X38" i="5"/>
  <c r="V39" i="5"/>
  <c r="X39" i="5" s="1"/>
  <c r="V40" i="5"/>
  <c r="X40" i="5" s="1"/>
  <c r="X41" i="5"/>
  <c r="V43" i="5"/>
  <c r="X43" i="5" s="1"/>
  <c r="V44" i="5"/>
  <c r="X44" i="5" s="1"/>
  <c r="V45" i="5"/>
  <c r="X45" i="5"/>
  <c r="V46" i="5"/>
  <c r="V47" i="5"/>
  <c r="X47" i="5" s="1"/>
  <c r="V49" i="5"/>
  <c r="V50" i="5"/>
  <c r="X50" i="5"/>
  <c r="V51" i="5"/>
  <c r="R51" i="5" s="1"/>
  <c r="X51" i="5"/>
  <c r="V52" i="5"/>
  <c r="X52" i="5" s="1"/>
  <c r="V53" i="5"/>
  <c r="X53" i="5" s="1"/>
  <c r="V56" i="5"/>
  <c r="V57" i="5"/>
  <c r="X57" i="5" s="1"/>
  <c r="V58" i="5"/>
  <c r="R58" i="5" s="1"/>
  <c r="V59" i="5"/>
  <c r="R59" i="5" s="1"/>
  <c r="X59" i="5"/>
  <c r="V60" i="5"/>
  <c r="X60" i="5" s="1"/>
  <c r="V61" i="5"/>
  <c r="X61" i="5" s="1"/>
  <c r="V64" i="5"/>
  <c r="V65" i="5"/>
  <c r="V66" i="5"/>
  <c r="X66" i="5"/>
  <c r="V67" i="5"/>
  <c r="R67" i="5" s="1"/>
  <c r="X67" i="5"/>
  <c r="V68" i="5"/>
  <c r="X68" i="5" s="1"/>
  <c r="V69" i="5"/>
  <c r="X69" i="5" s="1"/>
  <c r="V72" i="5"/>
  <c r="V73" i="5"/>
  <c r="V74" i="5"/>
  <c r="X74" i="5"/>
  <c r="V75" i="5"/>
  <c r="R75" i="5" s="1"/>
  <c r="X75" i="5"/>
  <c r="V76" i="5"/>
  <c r="X76" i="5" s="1"/>
  <c r="V77" i="5"/>
  <c r="X77" i="5"/>
  <c r="V80" i="5"/>
  <c r="X80" i="5" s="1"/>
  <c r="V81" i="5"/>
  <c r="V82" i="5"/>
  <c r="X82" i="5"/>
  <c r="V83" i="5"/>
  <c r="X83" i="5"/>
  <c r="V84" i="5"/>
  <c r="X84" i="5" s="1"/>
  <c r="V85" i="5"/>
  <c r="R85" i="5" s="1"/>
  <c r="X85" i="5"/>
  <c r="V88" i="5"/>
  <c r="X88" i="5" s="1"/>
  <c r="V89" i="5"/>
  <c r="R89" i="5" s="1"/>
  <c r="X89" i="5"/>
  <c r="V90" i="5"/>
  <c r="X90" i="5"/>
  <c r="V91" i="5"/>
  <c r="X91" i="5"/>
  <c r="V92" i="5"/>
  <c r="X92" i="5" s="1"/>
  <c r="V93" i="5"/>
  <c r="V96" i="5"/>
  <c r="X96" i="5" s="1"/>
  <c r="V97" i="5"/>
  <c r="R97" i="5" s="1"/>
  <c r="X97" i="5"/>
  <c r="V98" i="5"/>
  <c r="X98" i="5"/>
  <c r="V99" i="5"/>
  <c r="R99" i="5" s="1"/>
  <c r="X99" i="5"/>
  <c r="V100" i="5"/>
  <c r="X100" i="5" s="1"/>
  <c r="V101" i="5"/>
  <c r="R101" i="5" s="1"/>
  <c r="X101" i="5"/>
  <c r="V102" i="5"/>
  <c r="X102" i="5"/>
  <c r="V103" i="5"/>
  <c r="X103" i="5"/>
  <c r="V104" i="5"/>
  <c r="X104" i="5" s="1"/>
  <c r="V105" i="5"/>
  <c r="V108" i="5"/>
  <c r="X108" i="5" s="1"/>
  <c r="V110" i="5"/>
  <c r="V111" i="5"/>
  <c r="X111" i="5"/>
  <c r="V112" i="5"/>
  <c r="V113" i="5"/>
  <c r="V116" i="5"/>
  <c r="V117" i="5"/>
  <c r="V118" i="5"/>
  <c r="G118" i="5" s="1"/>
  <c r="V119" i="5"/>
  <c r="V120" i="5"/>
  <c r="E120" i="5" s="1"/>
  <c r="X120" i="5" s="1"/>
  <c r="V124" i="5"/>
  <c r="E124" i="5" s="1"/>
  <c r="X124" i="5" s="1"/>
  <c r="V126" i="5"/>
  <c r="E126" i="5" s="1"/>
  <c r="X126" i="5" s="1"/>
  <c r="V127" i="5"/>
  <c r="F127" i="5" s="1"/>
  <c r="V128" i="5"/>
  <c r="V129" i="5"/>
  <c r="F129" i="5" s="1"/>
  <c r="V132" i="5"/>
  <c r="V134" i="5"/>
  <c r="E134" i="5" s="1"/>
  <c r="X134" i="5" s="1"/>
  <c r="V135" i="5"/>
  <c r="V136" i="5"/>
  <c r="V137" i="5"/>
  <c r="E137" i="5" s="1"/>
  <c r="X137" i="5" s="1"/>
  <c r="V140" i="5"/>
  <c r="V143" i="5"/>
  <c r="R143" i="5" s="1"/>
  <c r="V144" i="5"/>
  <c r="V145" i="5"/>
  <c r="V148" i="5"/>
  <c r="E148" i="5" s="1"/>
  <c r="X148" i="5" s="1"/>
  <c r="V149" i="5"/>
  <c r="E149" i="5" s="1"/>
  <c r="X149" i="5" s="1"/>
  <c r="V150" i="5"/>
  <c r="E150" i="5" s="1"/>
  <c r="X150" i="5" s="1"/>
  <c r="V151" i="5"/>
  <c r="V152" i="5"/>
  <c r="E152" i="5" s="1"/>
  <c r="X152" i="5" s="1"/>
  <c r="V156" i="5"/>
  <c r="V158" i="5"/>
  <c r="E158" i="5" s="1"/>
  <c r="X158" i="5" s="1"/>
  <c r="V159" i="5"/>
  <c r="E159" i="5" s="1"/>
  <c r="X159" i="5" s="1"/>
  <c r="V160" i="5"/>
  <c r="V161" i="5"/>
  <c r="E161" i="5" s="1"/>
  <c r="X161" i="5" s="1"/>
  <c r="V164" i="5"/>
  <c r="E164" i="5" s="1"/>
  <c r="X164" i="5" s="1"/>
  <c r="V166" i="5"/>
  <c r="V167" i="5"/>
  <c r="E167" i="5" s="1"/>
  <c r="X167" i="5" s="1"/>
  <c r="V168" i="5"/>
  <c r="E168" i="5" s="1"/>
  <c r="X168" i="5" s="1"/>
  <c r="V172" i="5"/>
  <c r="E172" i="5" s="1"/>
  <c r="X172" i="5" s="1"/>
  <c r="V174" i="5"/>
  <c r="V175" i="5"/>
  <c r="V176" i="5"/>
  <c r="V177" i="5"/>
  <c r="V180" i="5"/>
  <c r="E180" i="5" s="1"/>
  <c r="X180" i="5" s="1"/>
  <c r="E181" i="5"/>
  <c r="X181" i="5" s="1"/>
  <c r="V182" i="5"/>
  <c r="E182" i="5" s="1"/>
  <c r="X182" i="5" s="1"/>
  <c r="V183" i="5"/>
  <c r="E183" i="5" s="1"/>
  <c r="X183" i="5" s="1"/>
  <c r="V184" i="5"/>
  <c r="E186" i="5"/>
  <c r="X186" i="5" s="1"/>
  <c r="V188" i="5"/>
  <c r="E188" i="5" s="1"/>
  <c r="X188" i="5" s="1"/>
  <c r="V189" i="5"/>
  <c r="V190" i="5"/>
  <c r="E190" i="5" s="1"/>
  <c r="X190" i="5" s="1"/>
  <c r="V191" i="5"/>
  <c r="V192" i="5"/>
  <c r="E192" i="5" s="1"/>
  <c r="X192" i="5" s="1"/>
  <c r="E193" i="5"/>
  <c r="V198" i="5"/>
  <c r="V199" i="5"/>
  <c r="G199" i="5" s="1"/>
  <c r="V200" i="5"/>
  <c r="J200" i="5" s="1"/>
  <c r="V201" i="5"/>
  <c r="E201" i="5" s="1"/>
  <c r="X201" i="5" s="1"/>
  <c r="V204" i="5"/>
  <c r="E204" i="5" s="1"/>
  <c r="X204" i="5" s="1"/>
  <c r="V206" i="5"/>
  <c r="E206" i="5" s="1"/>
  <c r="X206" i="5" s="1"/>
  <c r="V207" i="5"/>
  <c r="V209" i="5"/>
  <c r="V213" i="5"/>
  <c r="V214" i="5"/>
  <c r="V215" i="5"/>
  <c r="E215" i="5" s="1"/>
  <c r="X215" i="5" s="1"/>
  <c r="V216" i="5"/>
  <c r="E217" i="5"/>
  <c r="X217" i="5" s="1"/>
  <c r="V220" i="5"/>
  <c r="E220" i="5" s="1"/>
  <c r="X220" i="5" s="1"/>
  <c r="V221" i="5"/>
  <c r="G221" i="5" s="1"/>
  <c r="V223" i="5"/>
  <c r="E223" i="5" s="1"/>
  <c r="X223" i="5" s="1"/>
  <c r="V224" i="5"/>
  <c r="V226" i="5"/>
  <c r="E226" i="5" s="1"/>
  <c r="V228" i="5"/>
  <c r="E228" i="5" s="1"/>
  <c r="X228" i="5" s="1"/>
  <c r="V229" i="5"/>
  <c r="V231" i="5"/>
  <c r="V232" i="5"/>
  <c r="E232" i="5" s="1"/>
  <c r="X232" i="5" s="1"/>
  <c r="E237" i="5"/>
  <c r="X237" i="5" s="1"/>
  <c r="V238" i="5"/>
  <c r="E238" i="5" s="1"/>
  <c r="X238" i="5" s="1"/>
  <c r="V239" i="5"/>
  <c r="E239" i="5" s="1"/>
  <c r="X239" i="5" s="1"/>
  <c r="V244" i="5"/>
  <c r="E244" i="5" s="1"/>
  <c r="X244" i="5" s="1"/>
  <c r="V245" i="5"/>
  <c r="V246" i="5"/>
  <c r="G246" i="5" s="1"/>
  <c r="V247" i="5"/>
  <c r="V248" i="5"/>
  <c r="E248" i="5" s="1"/>
  <c r="X248" i="5" s="1"/>
  <c r="E250" i="5"/>
  <c r="X250" i="5" s="1"/>
  <c r="V254" i="5"/>
  <c r="V255" i="5"/>
  <c r="E255" i="5" s="1"/>
  <c r="X255" i="5" s="1"/>
  <c r="V256" i="5"/>
  <c r="V260" i="5"/>
  <c r="E260" i="5" s="1"/>
  <c r="X260" i="5" s="1"/>
  <c r="V261" i="5"/>
  <c r="V263" i="5"/>
  <c r="E263" i="5" s="1"/>
  <c r="X263" i="5" s="1"/>
  <c r="V264" i="5"/>
  <c r="V268" i="5"/>
  <c r="E268" i="5" s="1"/>
  <c r="X268" i="5" s="1"/>
  <c r="V269" i="5"/>
  <c r="E269" i="5" s="1"/>
  <c r="X269" i="5" s="1"/>
  <c r="V270" i="5"/>
  <c r="V271" i="5"/>
  <c r="V276" i="5"/>
  <c r="E276" i="5" s="1"/>
  <c r="V277" i="5"/>
  <c r="V279" i="5"/>
  <c r="V280" i="5"/>
  <c r="G280" i="5" s="1"/>
  <c r="V281" i="5"/>
  <c r="V285" i="5"/>
  <c r="E285" i="5" s="1"/>
  <c r="X285" i="5" s="1"/>
  <c r="V286" i="5"/>
  <c r="V287" i="5"/>
  <c r="E287" i="5" s="1"/>
  <c r="X287" i="5" s="1"/>
  <c r="V288" i="5"/>
  <c r="V289" i="5"/>
  <c r="V290" i="5"/>
  <c r="G290" i="5" s="1"/>
  <c r="E293" i="5"/>
  <c r="X293" i="5" s="1"/>
  <c r="V294" i="5"/>
  <c r="V295" i="5"/>
  <c r="E295" i="5" s="1"/>
  <c r="X295" i="5" s="1"/>
  <c r="V300" i="5"/>
  <c r="V301" i="5"/>
  <c r="E301" i="5" s="1"/>
  <c r="X301" i="5" s="1"/>
  <c r="V302" i="5"/>
  <c r="E302" i="5" s="1"/>
  <c r="X302" i="5" s="1"/>
  <c r="V303" i="5"/>
  <c r="G303" i="5" s="1"/>
  <c r="V304" i="5"/>
  <c r="E305" i="5"/>
  <c r="V306" i="5"/>
  <c r="V309" i="5"/>
  <c r="V310" i="5"/>
  <c r="G310" i="5" s="1"/>
  <c r="V311" i="5"/>
  <c r="E311" i="5" s="1"/>
  <c r="X311" i="5" s="1"/>
  <c r="V312" i="5"/>
  <c r="E312" i="5" s="1"/>
  <c r="X312" i="5" s="1"/>
  <c r="V313" i="5"/>
  <c r="V316" i="5"/>
  <c r="V319" i="5"/>
  <c r="V320" i="5"/>
  <c r="V321" i="5"/>
  <c r="E321" i="5" s="1"/>
  <c r="X321" i="5" s="1"/>
  <c r="V324" i="5"/>
  <c r="E324" i="5" s="1"/>
  <c r="X324" i="5" s="1"/>
  <c r="V325" i="5"/>
  <c r="V326" i="5"/>
  <c r="V327" i="5"/>
  <c r="V328" i="5"/>
  <c r="V330" i="5"/>
  <c r="V333" i="5"/>
  <c r="E333" i="5" s="1"/>
  <c r="X333" i="5" s="1"/>
  <c r="V334" i="5"/>
  <c r="E334" i="5" s="1"/>
  <c r="X334" i="5" s="1"/>
  <c r="V335" i="5"/>
  <c r="E337" i="5"/>
  <c r="X337" i="5" s="1"/>
  <c r="V342" i="5"/>
  <c r="V343" i="5"/>
  <c r="E343" i="5" s="1"/>
  <c r="X343" i="5" s="1"/>
  <c r="V344" i="5"/>
  <c r="E344" i="5" s="1"/>
  <c r="X344" i="5" s="1"/>
  <c r="V350" i="5"/>
  <c r="V351" i="5"/>
  <c r="V352" i="5"/>
  <c r="V353" i="5"/>
  <c r="V354" i="5"/>
  <c r="E354" i="5" s="1"/>
  <c r="X354" i="5" s="1"/>
  <c r="V356" i="5"/>
  <c r="V358" i="5"/>
  <c r="V359" i="5"/>
  <c r="E359" i="5" s="1"/>
  <c r="X359" i="5" s="1"/>
  <c r="V360" i="5"/>
  <c r="E360" i="5" s="1"/>
  <c r="X360" i="5" s="1"/>
  <c r="V361" i="5"/>
  <c r="E361" i="5" s="1"/>
  <c r="X361" i="5" s="1"/>
  <c r="V367" i="5"/>
  <c r="V368" i="5"/>
  <c r="E368" i="5" s="1"/>
  <c r="X368" i="5" s="1"/>
  <c r="V369" i="5"/>
  <c r="V372" i="5"/>
  <c r="V374" i="5"/>
  <c r="V375" i="5"/>
  <c r="J375" i="5" s="1"/>
  <c r="E378" i="5"/>
  <c r="X378" i="5" s="1"/>
  <c r="E381" i="5"/>
  <c r="X381" i="5" s="1"/>
  <c r="V383" i="5"/>
  <c r="V384" i="5"/>
  <c r="V385" i="5"/>
  <c r="E385" i="5" s="1"/>
  <c r="X385" i="5" s="1"/>
  <c r="V389" i="5"/>
  <c r="E389" i="5" s="1"/>
  <c r="X389" i="5" s="1"/>
  <c r="V391" i="5"/>
  <c r="E391" i="5" s="1"/>
  <c r="X391" i="5" s="1"/>
  <c r="V392" i="5"/>
  <c r="E392" i="5" s="1"/>
  <c r="X392" i="5" s="1"/>
  <c r="V393" i="5"/>
  <c r="V394" i="5"/>
  <c r="V396" i="5"/>
  <c r="V397" i="5"/>
  <c r="E397" i="5" s="1"/>
  <c r="X397" i="5" s="1"/>
  <c r="V398" i="5"/>
  <c r="V399" i="5"/>
  <c r="V400" i="5"/>
  <c r="E400" i="5" s="1"/>
  <c r="X400" i="5" s="1"/>
  <c r="V401" i="5"/>
  <c r="V404" i="5"/>
  <c r="V406" i="5"/>
  <c r="V407" i="5"/>
  <c r="E407" i="5" s="1"/>
  <c r="X407" i="5" s="1"/>
  <c r="V408" i="5"/>
  <c r="V409" i="5"/>
  <c r="V413" i="5"/>
  <c r="V414" i="5"/>
  <c r="V415" i="5"/>
  <c r="E415" i="5" s="1"/>
  <c r="X415" i="5" s="1"/>
  <c r="V416" i="5"/>
  <c r="E416" i="5" s="1"/>
  <c r="X416" i="5" s="1"/>
  <c r="V417" i="5"/>
  <c r="E417" i="5" s="1"/>
  <c r="X417" i="5" s="1"/>
  <c r="V418" i="5"/>
  <c r="V420" i="5"/>
  <c r="V422" i="5"/>
  <c r="V423" i="5"/>
  <c r="V424" i="5"/>
  <c r="V425" i="5"/>
  <c r="E425" i="5" s="1"/>
  <c r="X425" i="5" s="1"/>
  <c r="V428" i="5"/>
  <c r="E428" i="5" s="1"/>
  <c r="X428" i="5" s="1"/>
  <c r="V431" i="5"/>
  <c r="E431" i="5" s="1"/>
  <c r="X431" i="5" s="1"/>
  <c r="V432" i="5"/>
  <c r="E432" i="5" s="1"/>
  <c r="X432" i="5" s="1"/>
  <c r="V433" i="5"/>
  <c r="E433" i="5" s="1"/>
  <c r="X433" i="5" s="1"/>
  <c r="V437" i="5"/>
  <c r="E437" i="5" s="1"/>
  <c r="X437" i="5" s="1"/>
  <c r="V438" i="5"/>
  <c r="E438" i="5" s="1"/>
  <c r="V439" i="5"/>
  <c r="E439" i="5" s="1"/>
  <c r="X439" i="5" s="1"/>
  <c r="V440" i="5"/>
  <c r="V441" i="5"/>
  <c r="H441" i="5" s="1"/>
  <c r="E442" i="5"/>
  <c r="X442" i="5" s="1"/>
  <c r="V444" i="5"/>
  <c r="E444" i="5" s="1"/>
  <c r="X444" i="5" s="1"/>
  <c r="V445" i="5"/>
  <c r="V446" i="5"/>
  <c r="V447" i="5"/>
  <c r="E447" i="5" s="1"/>
  <c r="X447" i="5" s="1"/>
  <c r="V448" i="5"/>
  <c r="V449" i="5"/>
  <c r="E449" i="5" s="1"/>
  <c r="X449" i="5" s="1"/>
  <c r="V452" i="5"/>
  <c r="V453" i="5"/>
  <c r="E453" i="5" s="1"/>
  <c r="X453" i="5" s="1"/>
  <c r="V454" i="5"/>
  <c r="E454" i="5" s="1"/>
  <c r="X454" i="5" s="1"/>
  <c r="V455" i="5"/>
  <c r="V456" i="5"/>
  <c r="R456" i="5" s="1"/>
  <c r="V457" i="5"/>
  <c r="E457" i="5" s="1"/>
  <c r="X457" i="5" s="1"/>
  <c r="V460" i="5"/>
  <c r="V461" i="5"/>
  <c r="E461" i="5" s="1"/>
  <c r="X461" i="5" s="1"/>
  <c r="V462" i="5"/>
  <c r="E462" i="5" s="1"/>
  <c r="X462" i="5" s="1"/>
  <c r="V463" i="5"/>
  <c r="E463" i="5" s="1"/>
  <c r="X463" i="5" s="1"/>
  <c r="V464" i="5"/>
  <c r="E464" i="5" s="1"/>
  <c r="X464" i="5" s="1"/>
  <c r="V469" i="5"/>
  <c r="V471" i="5"/>
  <c r="E471" i="5" s="1"/>
  <c r="X471" i="5" s="1"/>
  <c r="V472" i="5"/>
  <c r="E472" i="5" s="1"/>
  <c r="X472" i="5" s="1"/>
  <c r="V476" i="5"/>
  <c r="E476" i="5" s="1"/>
  <c r="X476" i="5" s="1"/>
  <c r="V477" i="5"/>
  <c r="E477" i="5" s="1"/>
  <c r="X477" i="5" s="1"/>
  <c r="V478" i="5"/>
  <c r="V479" i="5"/>
  <c r="E479" i="5" s="1"/>
  <c r="X479" i="5" s="1"/>
  <c r="E480" i="5"/>
  <c r="X480" i="5" s="1"/>
  <c r="V481" i="5"/>
  <c r="E481" i="5" s="1"/>
  <c r="X481" i="5" s="1"/>
  <c r="V484" i="5"/>
  <c r="E484" i="5" s="1"/>
  <c r="X484" i="5" s="1"/>
  <c r="V485" i="5"/>
  <c r="E485" i="5" s="1"/>
  <c r="X485" i="5" s="1"/>
  <c r="V486" i="5"/>
  <c r="E486" i="5" s="1"/>
  <c r="X486" i="5" s="1"/>
  <c r="V487" i="5"/>
  <c r="V488" i="5"/>
  <c r="G488" i="5" s="1"/>
  <c r="V489" i="5"/>
  <c r="V494" i="5"/>
  <c r="G494" i="5" s="1"/>
  <c r="V495" i="5"/>
  <c r="V496" i="5"/>
  <c r="V497" i="5"/>
  <c r="G497" i="5" s="1"/>
  <c r="V501" i="5"/>
  <c r="V502" i="5"/>
  <c r="E502" i="5" s="1"/>
  <c r="X502" i="5" s="1"/>
  <c r="V503" i="5"/>
  <c r="E503" i="5" s="1"/>
  <c r="X503" i="5" s="1"/>
  <c r="V510" i="5"/>
  <c r="E510" i="5" s="1"/>
  <c r="X510" i="5" s="1"/>
  <c r="V511" i="5"/>
  <c r="V512" i="5"/>
  <c r="E512" i="5" s="1"/>
  <c r="X512" i="5" s="1"/>
  <c r="V516" i="5"/>
  <c r="V519" i="5"/>
  <c r="V520" i="5"/>
  <c r="E520" i="5" s="1"/>
  <c r="X520" i="5" s="1"/>
  <c r="V524" i="5"/>
  <c r="V526" i="5"/>
  <c r="E526" i="5" s="1"/>
  <c r="X526" i="5" s="1"/>
  <c r="V527" i="5"/>
  <c r="V528" i="5"/>
  <c r="V529" i="5"/>
  <c r="E529" i="5" s="1"/>
  <c r="X529" i="5" s="1"/>
  <c r="V532" i="5"/>
  <c r="E532" i="5" s="1"/>
  <c r="X532" i="5" s="1"/>
  <c r="V533" i="5"/>
  <c r="E533" i="5" s="1"/>
  <c r="X533" i="5" s="1"/>
  <c r="V535" i="5"/>
  <c r="E535" i="5" s="1"/>
  <c r="X535" i="5" s="1"/>
  <c r="V536" i="5"/>
  <c r="E536" i="5" s="1"/>
  <c r="X536" i="5" s="1"/>
  <c r="V540" i="5"/>
  <c r="E540" i="5" s="1"/>
  <c r="X540" i="5" s="1"/>
  <c r="V541" i="5"/>
  <c r="E541" i="5" s="1"/>
  <c r="X541" i="5" s="1"/>
  <c r="V543" i="5"/>
  <c r="E544" i="5"/>
  <c r="X544" i="5" s="1"/>
  <c r="V549" i="5"/>
  <c r="V550" i="5"/>
  <c r="E550" i="5" s="1"/>
  <c r="X550" i="5" s="1"/>
  <c r="V551" i="5"/>
  <c r="E551" i="5" s="1"/>
  <c r="X551" i="5" s="1"/>
  <c r="V552" i="5"/>
  <c r="E556" i="5"/>
  <c r="X556" i="5" s="1"/>
  <c r="V559" i="5"/>
  <c r="E559" i="5" s="1"/>
  <c r="X559" i="5" s="1"/>
  <c r="V560" i="5"/>
  <c r="V564" i="5"/>
  <c r="R564" i="5" s="1"/>
  <c r="V565" i="5"/>
  <c r="E565" i="5" s="1"/>
  <c r="X565" i="5" s="1"/>
  <c r="V566" i="5"/>
  <c r="V567" i="5"/>
  <c r="V568" i="5"/>
  <c r="V572" i="5"/>
  <c r="V573" i="5"/>
  <c r="E573" i="5" s="1"/>
  <c r="X573" i="5" s="1"/>
  <c r="V574" i="5"/>
  <c r="V575" i="5"/>
  <c r="V576" i="5"/>
  <c r="E576" i="5" s="1"/>
  <c r="X576" i="5" s="1"/>
  <c r="V580" i="5"/>
  <c r="E580" i="5" s="1"/>
  <c r="X580" i="5" s="1"/>
  <c r="V582" i="5"/>
  <c r="E582" i="5" s="1"/>
  <c r="X582" i="5" s="1"/>
  <c r="V583" i="5"/>
  <c r="E583" i="5" s="1"/>
  <c r="X583" i="5" s="1"/>
  <c r="V584" i="5"/>
  <c r="V585" i="5"/>
  <c r="V588" i="5"/>
  <c r="V589" i="5"/>
  <c r="V590" i="5"/>
  <c r="E590" i="5" s="1"/>
  <c r="X590" i="5" s="1"/>
  <c r="V591" i="5"/>
  <c r="V593" i="5"/>
  <c r="V598" i="5"/>
  <c r="E598" i="5" s="1"/>
  <c r="X598" i="5" s="1"/>
  <c r="V599" i="5"/>
  <c r="E599" i="5" s="1"/>
  <c r="X599" i="5" s="1"/>
  <c r="V600" i="5"/>
  <c r="E600" i="5" s="1"/>
  <c r="X600" i="5" s="1"/>
  <c r="V605" i="5"/>
  <c r="V607" i="5"/>
  <c r="E607" i="5" s="1"/>
  <c r="X607" i="5" s="1"/>
  <c r="V608" i="5"/>
  <c r="E612" i="5"/>
  <c r="X612" i="5" s="1"/>
  <c r="V615" i="5"/>
  <c r="E615" i="5" s="1"/>
  <c r="X615" i="5" s="1"/>
  <c r="V616" i="5"/>
  <c r="E616" i="5" s="1"/>
  <c r="X616" i="5" s="1"/>
  <c r="V620" i="5"/>
  <c r="R620" i="5" s="1"/>
  <c r="V622" i="5"/>
  <c r="E622" i="5" s="1"/>
  <c r="X622" i="5" s="1"/>
  <c r="V623" i="5"/>
  <c r="V624" i="5"/>
  <c r="E625" i="5"/>
  <c r="X625" i="5" s="1"/>
  <c r="V628" i="5"/>
  <c r="E628" i="5" s="1"/>
  <c r="X628" i="5" s="1"/>
  <c r="V629" i="5"/>
  <c r="V630" i="5"/>
  <c r="E630" i="5" s="1"/>
  <c r="X630" i="5" s="1"/>
  <c r="V631" i="5"/>
  <c r="R631" i="5" s="1"/>
  <c r="V632" i="5"/>
  <c r="E632" i="5" s="1"/>
  <c r="X632" i="5" s="1"/>
  <c r="V636" i="5"/>
  <c r="V639" i="5"/>
  <c r="V640" i="5"/>
  <c r="E645" i="5"/>
  <c r="X645" i="5" s="1"/>
  <c r="V646" i="5"/>
  <c r="G646" i="5" s="1"/>
  <c r="V647" i="5"/>
  <c r="V648" i="5"/>
  <c r="V653" i="5"/>
  <c r="V654" i="5"/>
  <c r="V655" i="5"/>
  <c r="E655" i="5" s="1"/>
  <c r="X655" i="5" s="1"/>
  <c r="V656" i="5"/>
  <c r="G656" i="5" s="1"/>
  <c r="V660" i="5"/>
  <c r="E660" i="5" s="1"/>
  <c r="X660" i="5" s="1"/>
  <c r="V662" i="5"/>
  <c r="V663" i="5"/>
  <c r="V664" i="5"/>
  <c r="E664" i="5" s="1"/>
  <c r="X664" i="5" s="1"/>
  <c r="V668" i="5"/>
  <c r="E668" i="5" s="1"/>
  <c r="X668" i="5" s="1"/>
  <c r="V671" i="5"/>
  <c r="E672" i="5"/>
  <c r="X672" i="5" s="1"/>
  <c r="V677" i="5"/>
  <c r="V678" i="5"/>
  <c r="V679" i="5"/>
  <c r="E679" i="5" s="1"/>
  <c r="X679" i="5" s="1"/>
  <c r="V680" i="5"/>
  <c r="V686" i="5"/>
  <c r="E686" i="5" s="1"/>
  <c r="X686" i="5" s="1"/>
  <c r="V687" i="5"/>
  <c r="I687" i="5" s="1"/>
  <c r="V688" i="5"/>
  <c r="V695" i="5"/>
  <c r="E695" i="5" s="1"/>
  <c r="X695" i="5" s="1"/>
  <c r="V696" i="5"/>
  <c r="E696" i="5" s="1"/>
  <c r="X696" i="5" s="1"/>
  <c r="V701" i="5"/>
  <c r="E701" i="5" s="1"/>
  <c r="X701" i="5" s="1"/>
  <c r="V702" i="5"/>
  <c r="E702" i="5" s="1"/>
  <c r="X702" i="5" s="1"/>
  <c r="V703" i="5"/>
  <c r="V708" i="5"/>
  <c r="R708" i="5" s="1"/>
  <c r="V710" i="5"/>
  <c r="V711" i="5"/>
  <c r="E711" i="5" s="1"/>
  <c r="X711" i="5" s="1"/>
  <c r="V712" i="5"/>
  <c r="E712" i="5" s="1"/>
  <c r="X712" i="5" s="1"/>
  <c r="V716" i="5"/>
  <c r="E716" i="5" s="1"/>
  <c r="X716" i="5" s="1"/>
  <c r="V718" i="5"/>
  <c r="V719" i="5"/>
  <c r="E719" i="5" s="1"/>
  <c r="X719" i="5" s="1"/>
  <c r="V720" i="5"/>
  <c r="E720" i="5" s="1"/>
  <c r="X720" i="5" s="1"/>
  <c r="V726" i="5"/>
  <c r="V727" i="5"/>
  <c r="E727" i="5" s="1"/>
  <c r="X727" i="5" s="1"/>
  <c r="E728" i="5"/>
  <c r="X728" i="5" s="1"/>
  <c r="V735" i="5"/>
  <c r="E735" i="5" s="1"/>
  <c r="X735" i="5" s="1"/>
  <c r="V736" i="5"/>
  <c r="E737" i="5"/>
  <c r="X737" i="5" s="1"/>
  <c r="V741" i="5"/>
  <c r="V742" i="5"/>
  <c r="V743" i="5"/>
  <c r="E743" i="5" s="1"/>
  <c r="X743" i="5" s="1"/>
  <c r="E744" i="5"/>
  <c r="X744" i="5" s="1"/>
  <c r="E748" i="5"/>
  <c r="X748" i="5" s="1"/>
  <c r="V749" i="5"/>
  <c r="V751" i="5"/>
  <c r="E751" i="5" s="1"/>
  <c r="X751" i="5" s="1"/>
  <c r="V752" i="5"/>
  <c r="V756" i="5"/>
  <c r="E756" i="5" s="1"/>
  <c r="X756" i="5" s="1"/>
  <c r="V758" i="5"/>
  <c r="V759" i="5"/>
  <c r="E759" i="5" s="1"/>
  <c r="X759" i="5" s="1"/>
  <c r="V765" i="5"/>
  <c r="V766" i="5"/>
  <c r="V767" i="5"/>
  <c r="V768" i="5"/>
  <c r="E768" i="5" s="1"/>
  <c r="X768" i="5" s="1"/>
  <c r="V769" i="5"/>
  <c r="E769" i="5" s="1"/>
  <c r="X769" i="5" s="1"/>
  <c r="V772" i="5"/>
  <c r="E772" i="5" s="1"/>
  <c r="X772" i="5" s="1"/>
  <c r="V774" i="5"/>
  <c r="G774" i="5" s="1"/>
  <c r="V775" i="5"/>
  <c r="V776" i="5"/>
  <c r="V782" i="5"/>
  <c r="J782" i="5" s="1"/>
  <c r="V783" i="5"/>
  <c r="E783" i="5" s="1"/>
  <c r="X783" i="5" s="1"/>
  <c r="V784" i="5"/>
  <c r="E784" i="5" s="1"/>
  <c r="X784" i="5" s="1"/>
  <c r="V790" i="5"/>
  <c r="V791" i="5"/>
  <c r="E791" i="5" s="1"/>
  <c r="X791" i="5" s="1"/>
  <c r="V792" i="5"/>
  <c r="V793" i="5"/>
  <c r="E793" i="5" s="1"/>
  <c r="X793" i="5" s="1"/>
  <c r="V796" i="5"/>
  <c r="E796" i="5" s="1"/>
  <c r="X796" i="5" s="1"/>
  <c r="V798" i="5"/>
  <c r="G798" i="5" s="1"/>
  <c r="V799" i="5"/>
  <c r="V805" i="5"/>
  <c r="E805" i="5" s="1"/>
  <c r="X805" i="5" s="1"/>
  <c r="V806" i="5"/>
  <c r="V807" i="5"/>
  <c r="E807" i="5" s="1"/>
  <c r="X807" i="5" s="1"/>
  <c r="V808" i="5"/>
  <c r="E812" i="5"/>
  <c r="X812" i="5" s="1"/>
  <c r="V814" i="5"/>
  <c r="E814" i="5" s="1"/>
  <c r="X814" i="5" s="1"/>
  <c r="V815" i="5"/>
  <c r="E815" i="5" s="1"/>
  <c r="X815" i="5" s="1"/>
  <c r="V816" i="5"/>
  <c r="V820" i="5"/>
  <c r="E820" i="5"/>
  <c r="X820" i="5" s="1"/>
  <c r="V821" i="5"/>
  <c r="V823" i="5"/>
  <c r="V829" i="5"/>
  <c r="E829" i="5" s="1"/>
  <c r="X829" i="5" s="1"/>
  <c r="V830" i="5"/>
  <c r="E830" i="5" s="1"/>
  <c r="X830" i="5" s="1"/>
  <c r="V831" i="5"/>
  <c r="E831" i="5" s="1"/>
  <c r="X831" i="5" s="1"/>
  <c r="V832" i="5"/>
  <c r="E832" i="5" s="1"/>
  <c r="X832" i="5" s="1"/>
  <c r="V838" i="5"/>
  <c r="V839" i="5"/>
  <c r="V840" i="5"/>
  <c r="V844" i="5"/>
  <c r="V845" i="5"/>
  <c r="E845" i="5" s="1"/>
  <c r="X845" i="5" s="1"/>
  <c r="V846" i="5"/>
  <c r="E846" i="5" s="1"/>
  <c r="X846" i="5" s="1"/>
  <c r="V847" i="5"/>
  <c r="G847" i="5" s="1"/>
  <c r="V852" i="5"/>
  <c r="V855" i="5"/>
  <c r="E855" i="5" s="1"/>
  <c r="X855" i="5" s="1"/>
  <c r="V856" i="5"/>
  <c r="V861" i="5"/>
  <c r="V862" i="5"/>
  <c r="V863" i="5"/>
  <c r="E863" i="5" s="1"/>
  <c r="X863" i="5" s="1"/>
  <c r="V869" i="5"/>
  <c r="V870" i="5"/>
  <c r="V871" i="5"/>
  <c r="V872" i="5"/>
  <c r="E872" i="5" s="1"/>
  <c r="X872" i="5" s="1"/>
  <c r="V873" i="5"/>
  <c r="V878" i="5"/>
  <c r="E878" i="5" s="1"/>
  <c r="X878" i="5" s="1"/>
  <c r="V879" i="5"/>
  <c r="E879" i="5" s="1"/>
  <c r="X879" i="5" s="1"/>
  <c r="V880" i="5"/>
  <c r="V881" i="5"/>
  <c r="V886" i="5"/>
  <c r="V887" i="5"/>
  <c r="E887" i="5" s="1"/>
  <c r="X887" i="5" s="1"/>
  <c r="V888" i="5"/>
  <c r="E888" i="5" s="1"/>
  <c r="X888" i="5" s="1"/>
  <c r="V893" i="5"/>
  <c r="E893" i="5" s="1"/>
  <c r="X893" i="5" s="1"/>
  <c r="V894" i="5"/>
  <c r="E894" i="5" s="1"/>
  <c r="X894" i="5" s="1"/>
  <c r="V895" i="5"/>
  <c r="V902" i="5"/>
  <c r="E902" i="5" s="1"/>
  <c r="X902" i="5" s="1"/>
  <c r="V903" i="5"/>
  <c r="E903" i="5" s="1"/>
  <c r="X903" i="5" s="1"/>
  <c r="V904" i="5"/>
  <c r="E904" i="5" s="1"/>
  <c r="X904" i="5" s="1"/>
  <c r="V909" i="5"/>
  <c r="V910" i="5"/>
  <c r="E910" i="5" s="1"/>
  <c r="X910" i="5" s="1"/>
  <c r="V911" i="5"/>
  <c r="E911" i="5" s="1"/>
  <c r="X911" i="5" s="1"/>
  <c r="V912" i="5"/>
  <c r="V913" i="5"/>
  <c r="V919" i="5"/>
  <c r="E919" i="5" s="1"/>
  <c r="X919" i="5" s="1"/>
  <c r="V920" i="5"/>
  <c r="V924" i="5"/>
  <c r="V926" i="5"/>
  <c r="E926" i="5" s="1"/>
  <c r="V927" i="5"/>
  <c r="E927" i="5" s="1"/>
  <c r="X927" i="5" s="1"/>
  <c r="V933" i="5"/>
  <c r="F933" i="5" s="1"/>
  <c r="V934" i="5"/>
  <c r="E934" i="5" s="1"/>
  <c r="X934" i="5" s="1"/>
  <c r="V935" i="5"/>
  <c r="E935" i="5" s="1"/>
  <c r="X935" i="5" s="1"/>
  <c r="V936" i="5"/>
  <c r="E936" i="5" s="1"/>
  <c r="X936" i="5" s="1"/>
  <c r="V942" i="5"/>
  <c r="V943" i="5"/>
  <c r="V950" i="5"/>
  <c r="V951" i="5"/>
  <c r="E951" i="5" s="1"/>
  <c r="X951" i="5" s="1"/>
  <c r="V952" i="5"/>
  <c r="R952" i="5" s="1"/>
  <c r="V958" i="5"/>
  <c r="V959" i="5"/>
  <c r="V960" i="5"/>
  <c r="E960" i="5" s="1"/>
  <c r="X960" i="5" s="1"/>
  <c r="V964" i="5"/>
  <c r="V966" i="5"/>
  <c r="V967" i="5"/>
  <c r="E967" i="5" s="1"/>
  <c r="X967" i="5" s="1"/>
  <c r="V974" i="5"/>
  <c r="V975" i="5"/>
  <c r="V976" i="5"/>
  <c r="E980" i="5"/>
  <c r="X980" i="5" s="1"/>
  <c r="V982" i="5"/>
  <c r="V983" i="5"/>
  <c r="E983" i="5" s="1"/>
  <c r="X983" i="5" s="1"/>
  <c r="V984" i="5"/>
  <c r="E984" i="5" s="1"/>
  <c r="X984" i="5" s="1"/>
  <c r="V985" i="5"/>
  <c r="E985" i="5" s="1"/>
  <c r="X985" i="5" s="1"/>
  <c r="V988" i="5"/>
  <c r="V990" i="5"/>
  <c r="V991" i="5"/>
  <c r="E991" i="5" s="1"/>
  <c r="X991" i="5" s="1"/>
  <c r="V997" i="5"/>
  <c r="E997" i="5" s="1"/>
  <c r="V998" i="5"/>
  <c r="E998" i="5" s="1"/>
  <c r="X998" i="5" s="1"/>
  <c r="V999" i="5"/>
  <c r="V1000" i="5"/>
  <c r="E1000" i="5" s="1"/>
  <c r="X1000" i="5" s="1"/>
  <c r="V1005" i="5"/>
  <c r="E1005" i="5" s="1"/>
  <c r="X1005" i="5" s="1"/>
  <c r="V1006" i="5"/>
  <c r="E1006" i="5" s="1"/>
  <c r="X1006" i="5" s="1"/>
  <c r="V1007" i="5"/>
  <c r="V1009" i="5"/>
  <c r="F1009" i="5" s="1"/>
  <c r="V1013" i="5"/>
  <c r="E1013" i="5" s="1"/>
  <c r="X1013" i="5" s="1"/>
  <c r="V1014" i="5"/>
  <c r="E1014" i="5" s="1"/>
  <c r="V1015" i="5"/>
  <c r="E1015" i="5" s="1"/>
  <c r="X1015" i="5" s="1"/>
  <c r="V1016" i="5"/>
  <c r="E1016" i="5" s="1"/>
  <c r="X1016" i="5" s="1"/>
  <c r="V1021" i="5"/>
  <c r="V1023" i="5"/>
  <c r="E1023" i="5" s="1"/>
  <c r="X1023" i="5" s="1"/>
  <c r="V1024" i="5"/>
  <c r="J1024" i="5" s="1"/>
  <c r="V1029" i="5"/>
  <c r="V1030" i="5"/>
  <c r="V1031" i="5"/>
  <c r="E1031" i="5" s="1"/>
  <c r="X1031" i="5" s="1"/>
  <c r="V1032" i="5"/>
  <c r="E1032" i="5" s="1"/>
  <c r="X1032" i="5" s="1"/>
  <c r="V1038" i="5"/>
  <c r="E1038" i="5" s="1"/>
  <c r="X1038" i="5" s="1"/>
  <c r="V1039" i="5"/>
  <c r="V1040" i="5"/>
  <c r="V1045" i="5"/>
  <c r="E1045" i="5" s="1"/>
  <c r="X1045" i="5" s="1"/>
  <c r="V1047" i="5"/>
  <c r="E1047" i="5" s="1"/>
  <c r="X1047" i="5" s="1"/>
  <c r="V1048" i="5"/>
  <c r="E1048" i="5" s="1"/>
  <c r="X1048" i="5" s="1"/>
  <c r="E1052" i="5"/>
  <c r="X1052" i="5" s="1"/>
  <c r="V1054" i="5"/>
  <c r="E1054" i="5" s="1"/>
  <c r="X1054" i="5" s="1"/>
  <c r="V1055" i="5"/>
  <c r="V1061" i="5"/>
  <c r="E1061" i="5" s="1"/>
  <c r="X1061" i="5" s="1"/>
  <c r="V1062" i="5"/>
  <c r="E1062" i="5" s="1"/>
  <c r="X1062" i="5" s="1"/>
  <c r="V1063" i="5"/>
  <c r="E1063" i="5" s="1"/>
  <c r="X1063" i="5" s="1"/>
  <c r="V1064" i="5"/>
  <c r="V1070" i="5"/>
  <c r="V1071" i="5"/>
  <c r="V1072" i="5"/>
  <c r="E1072" i="5" s="1"/>
  <c r="X1072" i="5" s="1"/>
  <c r="V1073" i="5"/>
  <c r="E1073" i="5" s="1"/>
  <c r="X1073" i="5" s="1"/>
  <c r="V1077" i="5"/>
  <c r="V1078" i="5"/>
  <c r="E1078" i="5" s="1"/>
  <c r="X1078" i="5" s="1"/>
  <c r="V1079" i="5"/>
  <c r="V1084" i="5"/>
  <c r="G1084" i="5" s="1"/>
  <c r="V1086" i="5"/>
  <c r="V1087" i="5"/>
  <c r="E1087" i="5" s="1"/>
  <c r="X1087" i="5" s="1"/>
  <c r="V1088" i="5"/>
  <c r="E1088" i="5" s="1"/>
  <c r="X1088" i="5" s="1"/>
  <c r="V1089" i="5"/>
  <c r="V1094" i="5"/>
  <c r="E1094" i="5" s="1"/>
  <c r="X1094" i="5" s="1"/>
  <c r="V1095" i="5"/>
  <c r="E1096" i="5"/>
  <c r="X1096" i="5" s="1"/>
  <c r="V1102" i="5"/>
  <c r="E1102" i="5" s="1"/>
  <c r="X1102" i="5" s="1"/>
  <c r="V1103" i="5"/>
  <c r="V1104" i="5"/>
  <c r="V1110" i="5"/>
  <c r="G1110" i="5" s="1"/>
  <c r="V1111" i="5"/>
  <c r="I1111" i="5" s="1"/>
  <c r="V1112" i="5"/>
  <c r="E1112" i="5" s="1"/>
  <c r="X1112" i="5" s="1"/>
  <c r="V1118" i="5"/>
  <c r="E1118" i="5" s="1"/>
  <c r="X1118" i="5" s="1"/>
  <c r="V1119" i="5"/>
  <c r="R1119" i="5" s="1"/>
  <c r="V1120" i="5"/>
  <c r="V1124" i="5"/>
  <c r="E1126" i="5"/>
  <c r="X1126" i="5" s="1"/>
  <c r="V1127" i="5"/>
  <c r="E1127" i="5" s="1"/>
  <c r="X1127" i="5" s="1"/>
  <c r="V1128" i="5"/>
  <c r="E1128" i="5" s="1"/>
  <c r="X1128" i="5" s="1"/>
  <c r="V1134" i="5"/>
  <c r="V1135" i="5"/>
  <c r="V1136" i="5"/>
  <c r="E1136" i="5" s="1"/>
  <c r="X1136" i="5" s="1"/>
  <c r="V1142" i="5"/>
  <c r="E1142" i="5" s="1"/>
  <c r="X1142" i="5" s="1"/>
  <c r="V1143" i="5"/>
  <c r="E1143" i="5" s="1"/>
  <c r="X1143" i="5" s="1"/>
  <c r="V1144" i="5"/>
  <c r="V1148" i="5"/>
  <c r="V1149" i="5"/>
  <c r="E1149" i="5" s="1"/>
  <c r="X1149" i="5" s="1"/>
  <c r="V1151" i="5"/>
  <c r="E1151" i="5" s="1"/>
  <c r="X1151" i="5" s="1"/>
  <c r="V1152" i="5"/>
  <c r="V1156" i="5"/>
  <c r="I1156" i="5" s="1"/>
  <c r="V1158" i="5"/>
  <c r="R1158" i="5" s="1"/>
  <c r="V1159" i="5"/>
  <c r="E1159" i="5" s="1"/>
  <c r="X1159" i="5" s="1"/>
  <c r="V1160" i="5"/>
  <c r="E1160" i="5" s="1"/>
  <c r="X1160" i="5" s="1"/>
  <c r="V1165" i="5"/>
  <c r="E1165" i="5" s="1"/>
  <c r="X1165" i="5" s="1"/>
  <c r="V1166" i="5"/>
  <c r="V1167" i="5"/>
  <c r="E1167" i="5" s="1"/>
  <c r="X1167" i="5" s="1"/>
  <c r="V1168" i="5"/>
  <c r="V1174" i="5"/>
  <c r="E1174" i="5" s="1"/>
  <c r="X1174" i="5" s="1"/>
  <c r="V1175" i="5"/>
  <c r="E1175" i="5" s="1"/>
  <c r="X1175" i="5" s="1"/>
  <c r="V1180" i="5"/>
  <c r="E1180" i="5" s="1"/>
  <c r="X1180" i="5" s="1"/>
  <c r="V1181" i="5"/>
  <c r="E1181" i="5" s="1"/>
  <c r="X1181" i="5" s="1"/>
  <c r="V1182" i="5"/>
  <c r="V1184" i="5"/>
  <c r="E1184" i="5" s="1"/>
  <c r="X1184" i="5" s="1"/>
  <c r="V1186" i="5"/>
  <c r="V1188" i="5"/>
  <c r="E1188" i="5" s="1"/>
  <c r="X1188" i="5" s="1"/>
  <c r="V1190" i="5"/>
  <c r="E1190" i="5" s="1"/>
  <c r="X1190" i="5" s="1"/>
  <c r="V1191" i="5"/>
  <c r="V1192" i="5"/>
  <c r="V1196" i="5"/>
  <c r="E1196" i="5" s="1"/>
  <c r="X1196" i="5" s="1"/>
  <c r="V1199" i="5"/>
  <c r="E1199" i="5" s="1"/>
  <c r="X1199" i="5" s="1"/>
  <c r="V1200" i="5"/>
  <c r="V1202" i="5"/>
  <c r="V1204" i="5"/>
  <c r="V1206" i="5"/>
  <c r="E1206" i="5" s="1"/>
  <c r="X1206" i="5" s="1"/>
  <c r="V1207" i="5"/>
  <c r="E1207" i="5" s="1"/>
  <c r="X1207" i="5" s="1"/>
  <c r="V1212" i="5"/>
  <c r="E1212" i="5" s="1"/>
  <c r="X1212" i="5" s="1"/>
  <c r="V1213" i="5"/>
  <c r="V1214" i="5"/>
  <c r="E1214" i="5" s="1"/>
  <c r="V1215" i="5"/>
  <c r="J1215" i="5" s="1"/>
  <c r="V1216" i="5"/>
  <c r="E1216" i="5" s="1"/>
  <c r="X1216" i="5" s="1"/>
  <c r="V1218" i="5"/>
  <c r="V1222" i="5"/>
  <c r="R1222" i="5" s="1"/>
  <c r="V1224" i="5"/>
  <c r="E1224" i="5" s="1"/>
  <c r="X1224" i="5" s="1"/>
  <c r="V1226" i="5"/>
  <c r="E1226" i="5" s="1"/>
  <c r="X1226" i="5" s="1"/>
  <c r="V1228" i="5"/>
  <c r="V1229" i="5"/>
  <c r="E1229" i="5" s="1"/>
  <c r="X1229" i="5" s="1"/>
  <c r="V1231" i="5"/>
  <c r="V1232" i="5"/>
  <c r="E1232" i="5" s="1"/>
  <c r="X1232" i="5" s="1"/>
  <c r="V1234" i="5"/>
  <c r="V1238" i="5"/>
  <c r="H1238" i="5" s="1"/>
  <c r="V1239" i="5"/>
  <c r="E1239" i="5" s="1"/>
  <c r="X1239" i="5" s="1"/>
  <c r="V1240" i="5"/>
  <c r="V1245" i="5"/>
  <c r="E1245" i="5" s="1"/>
  <c r="V1246" i="5"/>
  <c r="E1246" i="5" s="1"/>
  <c r="X1246" i="5" s="1"/>
  <c r="V1247" i="5"/>
  <c r="E1247" i="5" s="1"/>
  <c r="X1247" i="5" s="1"/>
  <c r="V1248" i="5"/>
  <c r="V1250" i="5"/>
  <c r="V1254" i="5"/>
  <c r="E1254" i="5" s="1"/>
  <c r="X1254" i="5" s="1"/>
  <c r="V1255" i="5"/>
  <c r="G1255" i="5" s="1"/>
  <c r="V1256" i="5"/>
  <c r="V1258" i="5"/>
  <c r="E1258" i="5" s="1"/>
  <c r="X1258" i="5" s="1"/>
  <c r="V1260" i="5"/>
  <c r="V1263" i="5"/>
  <c r="V1264" i="5"/>
  <c r="E1264" i="5" s="1"/>
  <c r="X1264" i="5" s="1"/>
  <c r="V1266" i="5"/>
  <c r="H1266" i="5" s="1"/>
  <c r="V1268" i="5"/>
  <c r="E1268" i="5" s="1"/>
  <c r="X1268" i="5" s="1"/>
  <c r="V1270" i="5"/>
  <c r="V1271" i="5"/>
  <c r="V1272" i="5"/>
  <c r="E1272" i="5" s="1"/>
  <c r="X1272" i="5" s="1"/>
  <c r="V1274" i="5"/>
  <c r="E1274" i="5"/>
  <c r="X1274" i="5" s="1"/>
  <c r="V1278" i="5"/>
  <c r="V1279" i="5"/>
  <c r="E1279" i="5" s="1"/>
  <c r="X1279" i="5" s="1"/>
  <c r="V1280" i="5"/>
  <c r="E1280" i="5" s="1"/>
  <c r="X1280" i="5" s="1"/>
  <c r="V1282" i="5"/>
  <c r="V1286" i="5"/>
  <c r="V1287" i="5"/>
  <c r="E1287" i="5" s="1"/>
  <c r="X1287" i="5" s="1"/>
  <c r="V1288" i="5"/>
  <c r="V1293" i="5"/>
  <c r="V1294" i="5"/>
  <c r="G1294" i="5" s="1"/>
  <c r="V1295" i="5"/>
  <c r="V1296" i="5"/>
  <c r="E1296" i="5" s="1"/>
  <c r="X1296" i="5" s="1"/>
  <c r="V1298" i="5"/>
  <c r="F1298" i="5" s="1"/>
  <c r="V1302" i="5"/>
  <c r="V1303" i="5"/>
  <c r="V1304" i="5"/>
  <c r="E1304" i="5" s="1"/>
  <c r="X1304" i="5" s="1"/>
  <c r="V1305" i="5"/>
  <c r="V1306" i="5"/>
  <c r="E1306" i="5" s="1"/>
  <c r="X1306" i="5" s="1"/>
  <c r="V1311" i="5"/>
  <c r="E1311" i="5" s="1"/>
  <c r="X1311" i="5" s="1"/>
  <c r="V1312" i="5"/>
  <c r="E1312" i="5" s="1"/>
  <c r="X1312" i="5" s="1"/>
  <c r="E1314" i="5"/>
  <c r="X1314" i="5" s="1"/>
  <c r="V1316" i="5"/>
  <c r="V1318" i="5"/>
  <c r="E1318" i="5" s="1"/>
  <c r="X1318" i="5" s="1"/>
  <c r="V1319" i="5"/>
  <c r="V1320" i="5"/>
  <c r="V1322" i="5"/>
  <c r="E1322" i="5" s="1"/>
  <c r="X1322" i="5" s="1"/>
  <c r="V1324" i="5"/>
  <c r="E1324" i="5" s="1"/>
  <c r="X1324" i="5" s="1"/>
  <c r="V1326" i="5"/>
  <c r="E1326" i="5" s="1"/>
  <c r="X1326" i="5" s="1"/>
  <c r="V1327" i="5"/>
  <c r="E1327" i="5" s="1"/>
  <c r="X1327" i="5" s="1"/>
  <c r="V1328" i="5"/>
  <c r="E1328" i="5" s="1"/>
  <c r="X1328" i="5" s="1"/>
  <c r="V1329" i="5"/>
  <c r="V1330" i="5"/>
  <c r="E1330" i="5" s="1"/>
  <c r="X1330" i="5" s="1"/>
  <c r="V1332" i="5"/>
  <c r="E1332" i="5" s="1"/>
  <c r="X1332" i="5" s="1"/>
  <c r="V1333" i="5"/>
  <c r="V1334" i="5"/>
  <c r="V1337" i="5"/>
  <c r="V1338" i="5"/>
  <c r="V1342" i="5"/>
  <c r="E1342" i="5" s="1"/>
  <c r="X1342" i="5" s="1"/>
  <c r="V1343" i="5"/>
  <c r="E1343" i="5" s="1"/>
  <c r="X1343" i="5" s="1"/>
  <c r="V1344" i="5"/>
  <c r="V1350" i="5"/>
  <c r="V1351" i="5"/>
  <c r="E1351" i="5" s="1"/>
  <c r="X1351" i="5" s="1"/>
  <c r="V1352" i="5"/>
  <c r="E1352" i="5" s="1"/>
  <c r="X1352" i="5" s="1"/>
  <c r="V1354" i="5"/>
  <c r="E1354" i="5" s="1"/>
  <c r="X1354" i="5" s="1"/>
  <c r="V1356" i="5"/>
  <c r="V1359" i="5"/>
  <c r="G1359" i="5" s="1"/>
  <c r="E1359" i="5"/>
  <c r="X1359" i="5" s="1"/>
  <c r="V1360" i="5"/>
  <c r="E1360" i="5" s="1"/>
  <c r="X1360" i="5" s="1"/>
  <c r="V1362" i="5"/>
  <c r="E1362" i="5" s="1"/>
  <c r="X1362" i="5" s="1"/>
  <c r="V1367" i="5"/>
  <c r="E1367" i="5" s="1"/>
  <c r="X1367" i="5" s="1"/>
  <c r="V1368" i="5"/>
  <c r="V1370" i="5"/>
  <c r="V1372" i="5"/>
  <c r="E1372" i="5" s="1"/>
  <c r="X1372" i="5" s="1"/>
  <c r="V1373" i="5"/>
  <c r="E1373" i="5" s="1"/>
  <c r="X1373" i="5" s="1"/>
  <c r="V1375" i="5"/>
  <c r="E1375" i="5" s="1"/>
  <c r="X1375" i="5" s="1"/>
  <c r="V1376" i="5"/>
  <c r="E1376" i="5" s="1"/>
  <c r="X1376" i="5" s="1"/>
  <c r="V1378" i="5"/>
  <c r="V1381" i="5"/>
  <c r="V1382" i="5"/>
  <c r="E1382" i="5" s="1"/>
  <c r="X1382" i="5" s="1"/>
  <c r="V1383" i="5"/>
  <c r="E1383" i="5" s="1"/>
  <c r="V1386" i="5"/>
  <c r="G1386" i="5" s="1"/>
  <c r="V1388" i="5"/>
  <c r="V1390" i="5"/>
  <c r="V1391" i="5"/>
  <c r="E1391" i="5" s="1"/>
  <c r="X1391" i="5" s="1"/>
  <c r="V1392" i="5"/>
  <c r="E1392" i="5" s="1"/>
  <c r="X1392" i="5" s="1"/>
  <c r="V1393" i="5"/>
  <c r="E1393" i="5" s="1"/>
  <c r="X1393" i="5" s="1"/>
  <c r="V1394" i="5"/>
  <c r="J1394" i="5" s="1"/>
  <c r="V1397" i="5"/>
  <c r="V1398" i="5"/>
  <c r="E1398" i="5" s="1"/>
  <c r="X1398" i="5" s="1"/>
  <c r="V1399" i="5"/>
  <c r="V1400" i="5"/>
  <c r="E1400" i="5" s="1"/>
  <c r="X1400" i="5" s="1"/>
  <c r="V1402" i="5"/>
  <c r="V1407" i="5"/>
  <c r="E1407" i="5" s="1"/>
  <c r="X1407" i="5" s="1"/>
  <c r="V1408" i="5"/>
  <c r="E1408" i="5" s="1"/>
  <c r="X1408" i="5" s="1"/>
  <c r="V1410" i="5"/>
  <c r="V1412" i="5"/>
  <c r="V1414" i="5"/>
  <c r="V1415" i="5"/>
  <c r="E1415" i="5" s="1"/>
  <c r="X1415" i="5" s="1"/>
  <c r="V1420" i="5"/>
  <c r="V1421" i="5"/>
  <c r="G1421" i="5" s="1"/>
  <c r="V1423" i="5"/>
  <c r="V1424" i="5"/>
  <c r="E1424" i="5" s="1"/>
  <c r="X1424" i="5" s="1"/>
  <c r="V1428" i="5"/>
  <c r="V1429" i="5"/>
  <c r="E1429" i="5" s="1"/>
  <c r="X1429" i="5" s="1"/>
  <c r="V1430" i="5"/>
  <c r="E1430" i="5" s="1"/>
  <c r="X1430" i="5" s="1"/>
  <c r="V1431" i="5"/>
  <c r="V1432" i="5"/>
  <c r="V1434" i="5"/>
  <c r="E1434" i="5" s="1"/>
  <c r="X1434" i="5" s="1"/>
  <c r="V1436" i="5"/>
  <c r="V1438" i="5"/>
  <c r="E1438" i="5" s="1"/>
  <c r="V1439" i="5"/>
  <c r="V1440" i="5"/>
  <c r="V1444" i="5"/>
  <c r="V1445" i="5"/>
  <c r="V1447" i="5"/>
  <c r="E1447" i="5" s="1"/>
  <c r="X1447" i="5" s="1"/>
  <c r="V1448" i="5"/>
  <c r="V1450" i="5"/>
  <c r="V1452" i="5"/>
  <c r="V1453" i="5"/>
  <c r="E1453" i="5" s="1"/>
  <c r="X1453" i="5" s="1"/>
  <c r="V1454" i="5"/>
  <c r="E1454" i="5" s="1"/>
  <c r="X1454" i="5" s="1"/>
  <c r="V1455" i="5"/>
  <c r="E1455" i="5" s="1"/>
  <c r="X1455" i="5" s="1"/>
  <c r="V1456" i="5"/>
  <c r="V1458" i="5"/>
  <c r="E1458" i="5" s="1"/>
  <c r="X1458" i="5" s="1"/>
  <c r="V1461" i="5"/>
  <c r="E1461" i="5" s="1"/>
  <c r="X1461" i="5" s="1"/>
  <c r="V1462" i="5"/>
  <c r="E1462" i="5" s="1"/>
  <c r="X1462" i="5" s="1"/>
  <c r="V1463" i="5"/>
  <c r="V1464" i="5"/>
  <c r="G1464" i="5" s="1"/>
  <c r="V1465" i="5"/>
  <c r="V1466" i="5"/>
  <c r="G1466" i="5" s="1"/>
  <c r="V1470" i="5"/>
  <c r="V1471" i="5"/>
  <c r="V1472" i="5"/>
  <c r="E1472" i="5" s="1"/>
  <c r="X1472" i="5" s="1"/>
  <c r="V1474" i="5"/>
  <c r="V1477" i="5"/>
  <c r="E1477" i="5" s="1"/>
  <c r="X1477" i="5" s="1"/>
  <c r="V1478" i="5"/>
  <c r="E1478" i="5" s="1"/>
  <c r="V1479" i="5"/>
  <c r="V1480" i="5"/>
  <c r="V1482" i="5"/>
  <c r="E1482" i="5" s="1"/>
  <c r="X1482" i="5" s="1"/>
  <c r="V1485" i="5"/>
  <c r="V1487" i="5"/>
  <c r="V1488" i="5"/>
  <c r="E1488" i="5" s="1"/>
  <c r="X1488" i="5" s="1"/>
  <c r="V1492" i="5"/>
  <c r="E1492" i="5" s="1"/>
  <c r="X1492" i="5" s="1"/>
  <c r="V1493" i="5"/>
  <c r="V1494" i="5"/>
  <c r="E1494" i="5" s="1"/>
  <c r="V1495" i="5"/>
  <c r="V1498" i="5"/>
  <c r="E1498" i="5" s="1"/>
  <c r="X1498" i="5" s="1"/>
  <c r="V1500" i="5"/>
  <c r="V1501" i="5"/>
  <c r="E1501" i="5" s="1"/>
  <c r="X1501" i="5" s="1"/>
  <c r="V1502" i="5"/>
  <c r="E1502" i="5" s="1"/>
  <c r="X1502" i="5" s="1"/>
  <c r="V1503" i="5"/>
  <c r="V1504" i="5"/>
  <c r="V1506" i="5"/>
  <c r="E1506" i="5" s="1"/>
  <c r="X1506" i="5" s="1"/>
  <c r="V1510" i="5"/>
  <c r="V1511" i="5"/>
  <c r="E1511" i="5" s="1"/>
  <c r="X1511" i="5" s="1"/>
  <c r="V1512" i="5"/>
  <c r="V1514" i="5"/>
  <c r="E1514" i="5" s="1"/>
  <c r="X1514" i="5" s="1"/>
  <c r="V1518" i="5"/>
  <c r="V1519" i="5"/>
  <c r="E1519" i="5" s="1"/>
  <c r="X1519" i="5" s="1"/>
  <c r="V1520" i="5"/>
  <c r="E1520" i="5" s="1"/>
  <c r="X1520" i="5" s="1"/>
  <c r="V1522" i="5"/>
  <c r="E1522" i="5" s="1"/>
  <c r="X1522" i="5" s="1"/>
  <c r="V1525" i="5"/>
  <c r="E1525" i="5" s="1"/>
  <c r="X1525" i="5" s="1"/>
  <c r="V1526" i="5"/>
  <c r="G1526" i="5" s="1"/>
  <c r="V1527" i="5"/>
  <c r="I1527" i="5" s="1"/>
  <c r="V1528" i="5"/>
  <c r="E1528" i="5" s="1"/>
  <c r="X1528" i="5" s="1"/>
  <c r="V1530" i="5"/>
  <c r="E1530" i="5" s="1"/>
  <c r="X1530" i="5" s="1"/>
  <c r="V1532" i="5"/>
  <c r="E1532" i="5" s="1"/>
  <c r="X1532" i="5" s="1"/>
  <c r="V1534" i="5"/>
  <c r="E1534" i="5" s="1"/>
  <c r="V1535" i="5"/>
  <c r="V1538" i="5"/>
  <c r="V1540" i="5"/>
  <c r="V1542" i="5"/>
  <c r="E1542" i="5" s="1"/>
  <c r="X1542" i="5" s="1"/>
  <c r="V1543" i="5"/>
  <c r="E1543" i="5" s="1"/>
  <c r="X1543" i="5" s="1"/>
  <c r="V1544" i="5"/>
  <c r="E1546" i="5"/>
  <c r="V1548" i="5"/>
  <c r="E1548" i="5" s="1"/>
  <c r="X1548" i="5" s="1"/>
  <c r="V1550" i="5"/>
  <c r="E1550" i="5" s="1"/>
  <c r="X1550" i="5" s="1"/>
  <c r="V1551" i="5"/>
  <c r="E1551" i="5" s="1"/>
  <c r="X1551" i="5" s="1"/>
  <c r="V1552" i="5"/>
  <c r="E1552" i="5" s="1"/>
  <c r="X1552" i="5" s="1"/>
  <c r="V1558" i="5"/>
  <c r="E1558" i="5" s="1"/>
  <c r="X1558" i="5" s="1"/>
  <c r="V1559" i="5"/>
  <c r="R1559" i="5" s="1"/>
  <c r="V1560" i="5"/>
  <c r="V1562" i="5"/>
  <c r="G1562" i="5" s="1"/>
  <c r="V1564" i="5"/>
  <c r="V1566" i="5"/>
  <c r="E1566" i="5" s="1"/>
  <c r="X1566" i="5" s="1"/>
  <c r="V1568" i="5"/>
  <c r="V1569" i="5"/>
  <c r="V1570" i="5"/>
  <c r="E1570" i="5" s="1"/>
  <c r="X1570" i="5" s="1"/>
  <c r="V1573" i="5"/>
  <c r="E1574" i="5"/>
  <c r="X1574" i="5" s="1"/>
  <c r="V1575" i="5"/>
  <c r="V1576" i="5"/>
  <c r="E1576" i="5" s="1"/>
  <c r="X1576" i="5" s="1"/>
  <c r="V1582" i="5"/>
  <c r="V1583" i="5"/>
  <c r="E1583" i="5" s="1"/>
  <c r="X1583" i="5" s="1"/>
  <c r="V1584" i="5"/>
  <c r="E1584" i="5" s="1"/>
  <c r="X1584" i="5" s="1"/>
  <c r="V1586" i="5"/>
  <c r="E1586" i="5" s="1"/>
  <c r="X1586" i="5" s="1"/>
  <c r="V1588" i="5"/>
  <c r="V1590" i="5"/>
  <c r="E1590" i="5" s="1"/>
  <c r="X1590" i="5" s="1"/>
  <c r="V1591" i="5"/>
  <c r="V1596" i="5"/>
  <c r="V1597" i="5"/>
  <c r="E1597" i="5" s="1"/>
  <c r="X1597" i="5" s="1"/>
  <c r="V1598" i="5"/>
  <c r="F1598" i="5" s="1"/>
  <c r="V1599" i="5"/>
  <c r="E1599" i="5" s="1"/>
  <c r="X1599" i="5" s="1"/>
  <c r="V1600" i="5"/>
  <c r="V1601" i="5"/>
  <c r="E1602" i="5"/>
  <c r="V1604" i="5"/>
  <c r="V1606" i="5"/>
  <c r="R1606" i="5" s="1"/>
  <c r="V1607" i="5"/>
  <c r="E1607" i="5" s="1"/>
  <c r="X1607" i="5" s="1"/>
  <c r="V1608" i="5"/>
  <c r="E1608" i="5" s="1"/>
  <c r="X1608" i="5" s="1"/>
  <c r="V1609" i="5"/>
  <c r="V1610" i="5"/>
  <c r="E1610" i="5" s="1"/>
  <c r="V1613" i="5"/>
  <c r="V1614" i="5"/>
  <c r="E1614" i="5" s="1"/>
  <c r="X1614" i="5" s="1"/>
  <c r="V1615" i="5"/>
  <c r="E1615" i="5" s="1"/>
  <c r="X1615" i="5" s="1"/>
  <c r="V1616" i="5"/>
  <c r="V1618" i="5"/>
  <c r="V1622" i="5"/>
  <c r="G1622" i="5" s="1"/>
  <c r="E1622" i="5"/>
  <c r="X1622" i="5" s="1"/>
  <c r="V1624" i="5"/>
  <c r="V1626" i="5"/>
  <c r="V1629" i="5"/>
  <c r="V1630" i="5"/>
  <c r="E1630" i="5" s="1"/>
  <c r="X1630" i="5" s="1"/>
  <c r="V1631" i="5"/>
  <c r="I1631" i="5" s="1"/>
  <c r="V1632" i="5"/>
  <c r="V1634" i="5"/>
  <c r="E1634" i="5" s="1"/>
  <c r="X1634" i="5" s="1"/>
  <c r="V1637" i="5"/>
  <c r="E1637" i="5" s="1"/>
  <c r="X1637" i="5" s="1"/>
  <c r="V1639" i="5"/>
  <c r="E1639" i="5" s="1"/>
  <c r="X1639" i="5" s="1"/>
  <c r="V1640" i="5"/>
  <c r="V1642" i="5"/>
  <c r="E1642" i="5" s="1"/>
  <c r="X1642" i="5" s="1"/>
  <c r="V1644" i="5"/>
  <c r="E1644" i="5" s="1"/>
  <c r="X1644" i="5" s="1"/>
  <c r="V1646" i="5"/>
  <c r="V1648" i="5"/>
  <c r="E1648" i="5" s="1"/>
  <c r="X1648" i="5" s="1"/>
  <c r="V1650" i="5"/>
  <c r="E1650" i="5" s="1"/>
  <c r="X1650" i="5" s="1"/>
  <c r="E1652" i="5"/>
  <c r="X1652" i="5" s="1"/>
  <c r="V1655" i="5"/>
  <c r="V1656" i="5"/>
  <c r="E1656" i="5" s="1"/>
  <c r="X1656" i="5" s="1"/>
  <c r="V1658" i="5"/>
  <c r="E1658" i="5" s="1"/>
  <c r="X1658" i="5" s="1"/>
  <c r="V1661" i="5"/>
  <c r="V1662" i="5"/>
  <c r="G1662" i="5" s="1"/>
  <c r="V1663" i="5"/>
  <c r="V1664" i="5"/>
  <c r="E1664" i="5" s="1"/>
  <c r="X1664" i="5" s="1"/>
  <c r="V1666" i="5"/>
  <c r="V1668" i="5"/>
  <c r="E1668" i="5" s="1"/>
  <c r="X1668" i="5" s="1"/>
  <c r="V1669" i="5"/>
  <c r="V1670" i="5"/>
  <c r="E1670" i="5"/>
  <c r="X1670" i="5" s="1"/>
  <c r="V1671" i="5"/>
  <c r="E1671" i="5" s="1"/>
  <c r="X1671" i="5" s="1"/>
  <c r="V1672" i="5"/>
  <c r="E1674" i="5"/>
  <c r="X1674" i="5" s="1"/>
  <c r="V1677" i="5"/>
  <c r="R1677" i="5" s="1"/>
  <c r="V1678" i="5"/>
  <c r="E1678" i="5" s="1"/>
  <c r="X1678" i="5" s="1"/>
  <c r="V1680" i="5"/>
  <c r="V1682" i="5"/>
  <c r="E1682" i="5" s="1"/>
  <c r="X1682" i="5" s="1"/>
  <c r="V1686" i="5"/>
  <c r="V1687" i="5"/>
  <c r="G1687" i="5" s="1"/>
  <c r="V1688" i="5"/>
  <c r="E1688" i="5" s="1"/>
  <c r="X1688" i="5" s="1"/>
  <c r="V1690" i="5"/>
  <c r="E1690" i="5" s="1"/>
  <c r="X1690" i="5" s="1"/>
  <c r="V1693" i="5"/>
  <c r="V1694" i="5"/>
  <c r="V1695" i="5"/>
  <c r="H1695" i="5" s="1"/>
  <c r="V1696" i="5"/>
  <c r="E1696" i="5" s="1"/>
  <c r="X1696" i="5" s="1"/>
  <c r="V1698" i="5"/>
  <c r="E1698" i="5" s="1"/>
  <c r="X1698" i="5" s="1"/>
  <c r="V1700" i="5"/>
  <c r="E1700" i="5" s="1"/>
  <c r="X1700" i="5" s="1"/>
  <c r="V1703" i="5"/>
  <c r="E1703" i="5" s="1"/>
  <c r="X1703" i="5" s="1"/>
  <c r="V1704" i="5"/>
  <c r="H1704" i="5" s="1"/>
  <c r="V1706" i="5"/>
  <c r="V1710" i="5"/>
  <c r="V1712" i="5"/>
  <c r="V1714" i="5"/>
  <c r="E1716" i="5"/>
  <c r="X1716" i="5" s="1"/>
  <c r="V1717" i="5"/>
  <c r="V1719" i="5"/>
  <c r="F1719" i="5" s="1"/>
  <c r="V1720" i="5"/>
  <c r="E1720" i="5" s="1"/>
  <c r="X1720" i="5" s="1"/>
  <c r="V1722" i="5"/>
  <c r="V1724" i="5"/>
  <c r="E1724" i="5" s="1"/>
  <c r="X1724" i="5" s="1"/>
  <c r="V1726" i="5"/>
  <c r="V1727" i="5"/>
  <c r="V1730" i="5"/>
  <c r="V1732" i="5"/>
  <c r="E1732" i="5" s="1"/>
  <c r="X1732" i="5" s="1"/>
  <c r="V1734" i="5"/>
  <c r="V1736" i="5"/>
  <c r="V1742" i="5"/>
  <c r="E1742" i="5" s="1"/>
  <c r="X1742" i="5" s="1"/>
  <c r="V1743" i="5"/>
  <c r="V1744" i="5"/>
  <c r="E1744" i="5" s="1"/>
  <c r="X1744" i="5" s="1"/>
  <c r="V1746" i="5"/>
  <c r="V1749" i="5"/>
  <c r="V1751" i="5"/>
  <c r="V1752" i="5"/>
  <c r="E1752" i="5" s="1"/>
  <c r="X1752" i="5" s="1"/>
  <c r="V1754" i="5"/>
  <c r="E1754" i="5" s="1"/>
  <c r="X1754" i="5" s="1"/>
  <c r="V1756" i="5"/>
  <c r="V1758" i="5"/>
  <c r="V1760" i="5"/>
  <c r="E1760" i="5" s="1"/>
  <c r="X1760" i="5" s="1"/>
  <c r="V1762" i="5"/>
  <c r="E1762" i="5" s="1"/>
  <c r="X1762" i="5" s="1"/>
  <c r="V1767" i="5"/>
  <c r="V1768" i="5"/>
  <c r="E1768" i="5" s="1"/>
  <c r="X1768" i="5" s="1"/>
  <c r="V1772" i="5"/>
  <c r="V1774" i="5"/>
  <c r="V1775" i="5"/>
  <c r="V1776" i="5"/>
  <c r="E1776" i="5" s="1"/>
  <c r="X1776" i="5" s="1"/>
  <c r="V1778" i="5"/>
  <c r="V1780" i="5"/>
  <c r="E1780" i="5" s="1"/>
  <c r="X1780" i="5" s="1"/>
  <c r="V1784" i="5"/>
  <c r="E1784" i="5" s="1"/>
  <c r="X1784" i="5" s="1"/>
  <c r="V1788" i="5"/>
  <c r="E1788" i="5" s="1"/>
  <c r="X1788" i="5" s="1"/>
  <c r="V1789" i="5"/>
  <c r="E1789" i="5" s="1"/>
  <c r="X1789" i="5" s="1"/>
  <c r="V1790" i="5"/>
  <c r="I1790" i="5" s="1"/>
  <c r="V1791" i="5"/>
  <c r="V1792" i="5"/>
  <c r="V1794" i="5"/>
  <c r="V1799" i="5"/>
  <c r="V1800" i="5"/>
  <c r="E1800" i="5" s="1"/>
  <c r="X1800" i="5" s="1"/>
  <c r="V1802" i="5"/>
  <c r="V1804" i="5"/>
  <c r="V1806" i="5"/>
  <c r="V1807" i="5"/>
  <c r="E1807" i="5" s="1"/>
  <c r="X1807" i="5" s="1"/>
  <c r="V1808" i="5"/>
  <c r="E1808" i="5" s="1"/>
  <c r="X1808" i="5" s="1"/>
  <c r="V1810" i="5"/>
  <c r="E1810" i="5" s="1"/>
  <c r="X1810" i="5" s="1"/>
  <c r="V1812" i="5"/>
  <c r="E1812" i="5" s="1"/>
  <c r="X1812" i="5" s="1"/>
  <c r="V1813" i="5"/>
  <c r="V1814" i="5"/>
  <c r="V1815" i="5"/>
  <c r="V1818" i="5"/>
  <c r="V1821" i="5"/>
  <c r="E1821" i="5" s="1"/>
  <c r="X1821" i="5" s="1"/>
  <c r="V1822" i="5"/>
  <c r="E1822" i="5" s="1"/>
  <c r="X1822" i="5" s="1"/>
  <c r="V1823" i="5"/>
  <c r="V1824" i="5"/>
  <c r="V1826" i="5"/>
  <c r="V1830" i="5"/>
  <c r="V1831" i="5"/>
  <c r="G1831" i="5" s="1"/>
  <c r="V1832" i="5"/>
  <c r="E1832" i="5" s="1"/>
  <c r="X1832" i="5" s="1"/>
  <c r="V1836" i="5"/>
  <c r="V1837" i="5"/>
  <c r="E1837" i="5" s="1"/>
  <c r="X1837" i="5" s="1"/>
  <c r="V1839" i="5"/>
  <c r="V1840" i="5"/>
  <c r="E1840" i="5" s="1"/>
  <c r="X1840" i="5" s="1"/>
  <c r="V1842" i="5"/>
  <c r="V1846" i="5"/>
  <c r="E1846" i="5" s="1"/>
  <c r="X1846" i="5" s="1"/>
  <c r="V1847" i="5"/>
  <c r="J1847" i="5" s="1"/>
  <c r="V1848" i="5"/>
  <c r="J1848" i="5" s="1"/>
  <c r="V1850" i="5"/>
  <c r="E1850" i="5" s="1"/>
  <c r="X1850" i="5" s="1"/>
  <c r="V1852" i="5"/>
  <c r="V1854" i="5"/>
  <c r="V1855" i="5"/>
  <c r="V1856" i="5"/>
  <c r="V1860" i="5"/>
  <c r="V1862" i="5"/>
  <c r="E1862" i="5" s="1"/>
  <c r="X1862" i="5" s="1"/>
  <c r="V1864" i="5"/>
  <c r="E1864" i="5" s="1"/>
  <c r="X1864" i="5" s="1"/>
  <c r="V1866" i="5"/>
  <c r="V1868" i="5"/>
  <c r="E1868" i="5" s="1"/>
  <c r="X1868" i="5" s="1"/>
  <c r="V1870" i="5"/>
  <c r="F1870" i="5" s="1"/>
  <c r="V1872" i="5"/>
  <c r="V1878" i="5"/>
  <c r="V1879" i="5"/>
  <c r="V1880" i="5"/>
  <c r="E1880" i="5" s="1"/>
  <c r="X1880" i="5" s="1"/>
  <c r="V1882" i="5"/>
  <c r="V1884" i="5"/>
  <c r="V1888" i="5"/>
  <c r="E1888" i="5" s="1"/>
  <c r="X1888" i="5" s="1"/>
  <c r="V1892" i="5"/>
  <c r="E1892" i="5" s="1"/>
  <c r="X1892" i="5" s="1"/>
  <c r="E1894" i="5"/>
  <c r="X1894" i="5" s="1"/>
  <c r="V1895" i="5"/>
  <c r="E1895" i="5" s="1"/>
  <c r="X1895" i="5" s="1"/>
  <c r="V1896" i="5"/>
  <c r="V1898" i="5"/>
  <c r="E1898" i="5" s="1"/>
  <c r="X1898" i="5" s="1"/>
  <c r="V1901" i="5"/>
  <c r="E1901" i="5" s="1"/>
  <c r="X1901" i="5" s="1"/>
  <c r="V1905" i="5"/>
  <c r="V1906" i="5"/>
  <c r="V1908" i="5"/>
  <c r="E1908" i="5" s="1"/>
  <c r="X1908" i="5" s="1"/>
  <c r="V1910" i="5"/>
  <c r="H1910" i="5" s="1"/>
  <c r="V1911" i="5"/>
  <c r="E1911" i="5" s="1"/>
  <c r="X1911" i="5" s="1"/>
  <c r="V1913" i="5"/>
  <c r="E1913" i="5" s="1"/>
  <c r="X1913" i="5" s="1"/>
  <c r="V1914" i="5"/>
  <c r="V1922" i="5"/>
  <c r="V1926" i="5"/>
  <c r="V1927" i="5"/>
  <c r="V1928" i="5"/>
  <c r="V1930" i="5"/>
  <c r="F1930" i="5" s="1"/>
  <c r="V1934" i="5"/>
  <c r="V1936" i="5"/>
  <c r="V1938" i="5"/>
  <c r="V1940" i="5"/>
  <c r="V1943" i="5"/>
  <c r="R1943" i="5" s="1"/>
  <c r="V1944" i="5"/>
  <c r="E1944" i="5" s="1"/>
  <c r="X1944" i="5" s="1"/>
  <c r="V1946" i="5"/>
  <c r="G1946" i="5" s="1"/>
  <c r="V1950" i="5"/>
  <c r="V1951" i="5"/>
  <c r="E1951" i="5" s="1"/>
  <c r="X1951" i="5" s="1"/>
  <c r="V1952" i="5"/>
  <c r="V1953" i="5"/>
  <c r="V1954" i="5"/>
  <c r="V1958" i="5"/>
  <c r="V1959" i="5"/>
  <c r="V1964" i="5"/>
  <c r="V1965" i="5"/>
  <c r="V1966" i="5"/>
  <c r="E1966" i="5" s="1"/>
  <c r="X1966" i="5" s="1"/>
  <c r="V1970" i="5"/>
  <c r="E1970" i="5" s="1"/>
  <c r="X1970" i="5" s="1"/>
  <c r="V1972" i="5"/>
  <c r="E1972" i="5" s="1"/>
  <c r="X1972" i="5" s="1"/>
  <c r="V1973" i="5"/>
  <c r="V1974" i="5"/>
  <c r="G1974" i="5" s="1"/>
  <c r="V1975" i="5"/>
  <c r="V1976" i="5"/>
  <c r="V1978" i="5"/>
  <c r="E1978" i="5" s="1"/>
  <c r="X1978" i="5" s="1"/>
  <c r="V1983" i="5"/>
  <c r="E1983" i="5" s="1"/>
  <c r="X1983" i="5" s="1"/>
  <c r="V1984" i="5"/>
  <c r="V1985" i="5"/>
  <c r="E1985" i="5" s="1"/>
  <c r="V1986" i="5"/>
  <c r="V1990" i="5"/>
  <c r="V1991" i="5"/>
  <c r="V1992" i="5"/>
  <c r="V1994" i="5"/>
  <c r="V1996" i="5"/>
  <c r="V1999" i="5"/>
  <c r="I1999" i="5" s="1"/>
  <c r="V2000" i="5"/>
  <c r="V2002" i="5"/>
  <c r="E2002" i="5" s="1"/>
  <c r="X2002" i="5" s="1"/>
  <c r="V2004" i="5"/>
  <c r="V2006" i="5"/>
  <c r="V2007" i="5"/>
  <c r="V2010" i="5"/>
  <c r="E2010" i="5"/>
  <c r="X2010" i="5" s="1"/>
  <c r="V2012" i="5"/>
  <c r="J2012" i="5" s="1"/>
  <c r="V2013" i="5"/>
  <c r="V2014" i="5"/>
  <c r="V2016" i="5"/>
  <c r="E2016" i="5" s="1"/>
  <c r="X2016" i="5" s="1"/>
  <c r="V2020" i="5"/>
  <c r="E2020" i="5" s="1"/>
  <c r="X2020" i="5" s="1"/>
  <c r="V2022" i="5"/>
  <c r="V2024" i="5"/>
  <c r="V2026" i="5"/>
  <c r="V2028" i="5"/>
  <c r="V2030" i="5"/>
  <c r="E2030" i="5" s="1"/>
  <c r="X2030" i="5" s="1"/>
  <c r="V2031" i="5"/>
  <c r="V2032" i="5"/>
  <c r="E2032" i="5" s="1"/>
  <c r="X2032" i="5" s="1"/>
  <c r="V2034" i="5"/>
  <c r="V2036" i="5"/>
  <c r="E2036" i="5" s="1"/>
  <c r="X2036" i="5" s="1"/>
  <c r="V2040" i="5"/>
  <c r="E2040" i="5" s="1"/>
  <c r="X2040" i="5" s="1"/>
  <c r="V2041" i="5"/>
  <c r="V2044" i="5"/>
  <c r="V2046" i="5"/>
  <c r="V2047" i="5"/>
  <c r="V2048" i="5"/>
  <c r="E2048" i="5" s="1"/>
  <c r="X2048" i="5" s="1"/>
  <c r="V2050" i="5"/>
  <c r="E2050" i="5" s="1"/>
  <c r="X2050" i="5" s="1"/>
  <c r="V2056" i="5"/>
  <c r="E2056" i="5" s="1"/>
  <c r="X2056" i="5" s="1"/>
  <c r="V2060" i="5"/>
  <c r="R2060" i="5" s="1"/>
  <c r="V2062" i="5"/>
  <c r="E2062" i="5" s="1"/>
  <c r="X2062" i="5" s="1"/>
  <c r="V2063" i="5"/>
  <c r="E2063" i="5" s="1"/>
  <c r="X2063" i="5" s="1"/>
  <c r="V2064" i="5"/>
  <c r="E2064" i="5" s="1"/>
  <c r="X2064" i="5" s="1"/>
  <c r="V2066" i="5"/>
  <c r="E2066" i="5" s="1"/>
  <c r="X2066" i="5" s="1"/>
  <c r="V2070" i="5"/>
  <c r="F2070" i="5" s="1"/>
  <c r="V2071" i="5"/>
  <c r="V2072" i="5"/>
  <c r="V2074" i="5"/>
  <c r="G2074" i="5" s="1"/>
  <c r="V2076" i="5"/>
  <c r="V2078" i="5"/>
  <c r="E2078" i="5" s="1"/>
  <c r="V2080" i="5"/>
  <c r="V2081" i="5"/>
  <c r="G2081" i="5" s="1"/>
  <c r="V2082" i="5"/>
  <c r="E2082" i="5" s="1"/>
  <c r="X2082" i="5" s="1"/>
  <c r="V2086" i="5"/>
  <c r="G2086" i="5" s="1"/>
  <c r="V2087" i="5"/>
  <c r="G2087" i="5" s="1"/>
  <c r="V2088" i="5"/>
  <c r="R2088" i="5" s="1"/>
  <c r="V2090" i="5"/>
  <c r="V2092" i="5"/>
  <c r="E2092" i="5" s="1"/>
  <c r="X2092" i="5" s="1"/>
  <c r="V2094" i="5"/>
  <c r="V2096" i="5"/>
  <c r="V2098" i="5"/>
  <c r="G2098" i="5" s="1"/>
  <c r="V2101" i="5"/>
  <c r="E2101" i="5" s="1"/>
  <c r="X2101" i="5" s="1"/>
  <c r="V2104" i="5"/>
  <c r="E2104" i="5" s="1"/>
  <c r="X2104" i="5" s="1"/>
  <c r="V2105" i="5"/>
  <c r="V2106" i="5"/>
  <c r="V2110" i="5"/>
  <c r="V2111" i="5"/>
  <c r="E2111" i="5" s="1"/>
  <c r="X2111" i="5" s="1"/>
  <c r="V2112" i="5"/>
  <c r="E2112" i="5" s="1"/>
  <c r="X2112" i="5" s="1"/>
  <c r="V2114" i="5"/>
  <c r="V2116" i="5"/>
  <c r="E2117" i="5"/>
  <c r="X2117" i="5" s="1"/>
  <c r="V2118" i="5"/>
  <c r="E2118" i="5" s="1"/>
  <c r="X2118" i="5" s="1"/>
  <c r="V2120" i="5"/>
  <c r="E2120" i="5" s="1"/>
  <c r="X2120" i="5" s="1"/>
  <c r="V2122" i="5"/>
  <c r="V2124" i="5"/>
  <c r="E2124" i="5" s="1"/>
  <c r="X2124" i="5" s="1"/>
  <c r="V2125" i="5"/>
  <c r="V2127" i="5"/>
  <c r="V2128" i="5"/>
  <c r="V2133" i="5"/>
  <c r="E2133" i="5" s="1"/>
  <c r="X2133" i="5" s="1"/>
  <c r="V2134" i="5"/>
  <c r="V2135" i="5"/>
  <c r="E2135" i="5" s="1"/>
  <c r="X2135" i="5" s="1"/>
  <c r="V2136" i="5"/>
  <c r="E2136" i="5" s="1"/>
  <c r="X2136" i="5" s="1"/>
  <c r="V2138" i="5"/>
  <c r="V2140" i="5"/>
  <c r="V2142" i="5"/>
  <c r="V2144" i="5"/>
  <c r="E2144" i="5" s="1"/>
  <c r="X2144" i="5" s="1"/>
  <c r="V2146" i="5"/>
  <c r="E2146" i="5" s="1"/>
  <c r="X2146" i="5" s="1"/>
  <c r="V2148" i="5"/>
  <c r="V2149" i="5"/>
  <c r="V2150" i="5"/>
  <c r="E2150" i="5" s="1"/>
  <c r="X2150" i="5" s="1"/>
  <c r="V2151" i="5"/>
  <c r="E2151" i="5" s="1"/>
  <c r="X2151" i="5" s="1"/>
  <c r="V2152" i="5"/>
  <c r="V2154" i="5"/>
  <c r="V2158" i="5"/>
  <c r="I2158" i="5" s="1"/>
  <c r="V2159" i="5"/>
  <c r="V2160" i="5"/>
  <c r="E2160" i="5" s="1"/>
  <c r="X2160" i="5" s="1"/>
  <c r="V2162" i="5"/>
  <c r="G2162" i="5" s="1"/>
  <c r="V2164" i="5"/>
  <c r="E2164" i="5" s="1"/>
  <c r="X2164" i="5" s="1"/>
  <c r="V2165" i="5"/>
  <c r="E2165" i="5" s="1"/>
  <c r="X2165" i="5" s="1"/>
  <c r="V2168" i="5"/>
  <c r="V2172" i="5"/>
  <c r="V2174" i="5"/>
  <c r="V2175" i="5"/>
  <c r="V2176" i="5"/>
  <c r="V2178" i="5"/>
  <c r="E2178" i="5" s="1"/>
  <c r="X2178" i="5" s="1"/>
  <c r="V2180" i="5"/>
  <c r="V2184" i="5"/>
  <c r="E2184" i="5" s="1"/>
  <c r="X2184" i="5" s="1"/>
  <c r="V2186" i="5"/>
  <c r="V2188" i="5"/>
  <c r="E2188" i="5" s="1"/>
  <c r="X2188" i="5" s="1"/>
  <c r="V2189" i="5"/>
  <c r="E2189" i="5" s="1"/>
  <c r="X2189" i="5" s="1"/>
  <c r="V2192" i="5"/>
  <c r="E2192" i="5" s="1"/>
  <c r="X2192" i="5" s="1"/>
  <c r="V2194" i="5"/>
  <c r="V2197" i="5"/>
  <c r="E2197" i="5" s="1"/>
  <c r="X2197" i="5" s="1"/>
  <c r="V2199" i="5"/>
  <c r="V2200" i="5"/>
  <c r="E2200" i="5" s="1"/>
  <c r="X2200" i="5" s="1"/>
  <c r="V2202" i="5"/>
  <c r="E2202" i="5" s="1"/>
  <c r="X2202" i="5" s="1"/>
  <c r="V2204" i="5"/>
  <c r="V2206" i="5"/>
  <c r="V2210" i="5"/>
  <c r="E2210" i="5" s="1"/>
  <c r="X2210" i="5" s="1"/>
  <c r="V2212" i="5"/>
  <c r="V2214" i="5"/>
  <c r="E2214" i="5" s="1"/>
  <c r="X2214" i="5" s="1"/>
  <c r="V2215" i="5"/>
  <c r="V2216" i="5"/>
  <c r="E2216" i="5" s="1"/>
  <c r="X2216" i="5" s="1"/>
  <c r="V2220" i="5"/>
  <c r="E2220" i="5" s="1"/>
  <c r="X2220" i="5" s="1"/>
  <c r="V2221" i="5"/>
  <c r="E2221" i="5" s="1"/>
  <c r="V2222" i="5"/>
  <c r="V2223" i="5"/>
  <c r="V2224" i="5"/>
  <c r="V2226" i="5"/>
  <c r="G2226" i="5" s="1"/>
  <c r="V2228" i="5"/>
  <c r="E2228" i="5" s="1"/>
  <c r="X2228" i="5" s="1"/>
  <c r="V2230" i="5"/>
  <c r="F2230" i="5" s="1"/>
  <c r="V2231" i="5"/>
  <c r="E2231" i="5" s="1"/>
  <c r="X2231" i="5" s="1"/>
  <c r="V2232" i="5"/>
  <c r="V2233" i="5"/>
  <c r="V2234" i="5"/>
  <c r="E2234" i="5" s="1"/>
  <c r="X2234" i="5" s="1"/>
  <c r="V2239" i="5"/>
  <c r="E2239" i="5" s="1"/>
  <c r="X2239" i="5" s="1"/>
  <c r="V2240" i="5"/>
  <c r="E2240" i="5" s="1"/>
  <c r="X2240" i="5" s="1"/>
  <c r="V2242" i="5"/>
  <c r="E2245" i="5"/>
  <c r="X2245" i="5" s="1"/>
  <c r="V2248" i="5"/>
  <c r="E2248" i="5" s="1"/>
  <c r="X2248" i="5" s="1"/>
  <c r="V2250" i="5"/>
  <c r="V2253" i="5"/>
  <c r="V2258" i="5"/>
  <c r="E2258" i="5" s="1"/>
  <c r="X2258" i="5" s="1"/>
  <c r="V2260" i="5"/>
  <c r="E2260" i="5" s="1"/>
  <c r="X2260" i="5" s="1"/>
  <c r="V2262" i="5"/>
  <c r="I2262" i="5" s="1"/>
  <c r="V2263" i="5"/>
  <c r="E2263" i="5" s="1"/>
  <c r="X2263" i="5" s="1"/>
  <c r="V2264" i="5"/>
  <c r="E2264" i="5" s="1"/>
  <c r="X2264" i="5" s="1"/>
  <c r="V2266" i="5"/>
  <c r="E2266" i="5" s="1"/>
  <c r="X2266" i="5" s="1"/>
  <c r="V2270" i="5"/>
  <c r="E2270" i="5" s="1"/>
  <c r="X2270" i="5" s="1"/>
  <c r="V2271" i="5"/>
  <c r="E2271" i="5" s="1"/>
  <c r="X2271" i="5" s="1"/>
  <c r="V2272" i="5"/>
  <c r="E2272" i="5" s="1"/>
  <c r="X2272" i="5" s="1"/>
  <c r="V2274" i="5"/>
  <c r="V2278" i="5"/>
  <c r="V2280" i="5"/>
  <c r="V2282" i="5"/>
  <c r="E2282" i="5" s="1"/>
  <c r="X2282" i="5" s="1"/>
  <c r="V2284" i="5"/>
  <c r="E2286" i="5"/>
  <c r="X2286" i="5" s="1"/>
  <c r="V2287" i="5"/>
  <c r="E2287" i="5" s="1"/>
  <c r="X2287" i="5" s="1"/>
  <c r="V2288" i="5"/>
  <c r="V2292" i="5"/>
  <c r="V2293" i="5"/>
  <c r="E2293" i="5" s="1"/>
  <c r="X2293" i="5" s="1"/>
  <c r="V2294" i="5"/>
  <c r="E2294" i="5" s="1"/>
  <c r="X2294" i="5" s="1"/>
  <c r="V2295" i="5"/>
  <c r="E2295" i="5" s="1"/>
  <c r="X2295" i="5" s="1"/>
  <c r="V2296" i="5"/>
  <c r="V2298" i="5"/>
  <c r="V2300" i="5"/>
  <c r="E2301" i="5"/>
  <c r="X2301" i="5" s="1"/>
  <c r="V2302" i="5"/>
  <c r="V2304" i="5"/>
  <c r="E2304" i="5" s="1"/>
  <c r="X2304" i="5" s="1"/>
  <c r="V2306" i="5"/>
  <c r="F2306" i="5" s="1"/>
  <c r="V2310" i="5"/>
  <c r="V2312" i="5"/>
  <c r="E2312" i="5" s="1"/>
  <c r="X2312" i="5" s="1"/>
  <c r="V2314" i="5"/>
  <c r="I2314" i="5" s="1"/>
  <c r="V2318" i="5"/>
  <c r="V2319" i="5"/>
  <c r="V2320" i="5"/>
  <c r="V2322" i="5"/>
  <c r="V2324" i="5"/>
  <c r="V2326" i="5"/>
  <c r="V2328" i="5"/>
  <c r="E2328" i="5" s="1"/>
  <c r="X2328" i="5" s="1"/>
  <c r="V2330" i="5"/>
  <c r="E2330" i="5" s="1"/>
  <c r="X2330" i="5" s="1"/>
  <c r="V2332" i="5"/>
  <c r="J2332" i="5" s="1"/>
  <c r="V2334" i="5"/>
  <c r="G2334" i="5" s="1"/>
  <c r="V2335" i="5"/>
  <c r="E2335" i="5" s="1"/>
  <c r="X2335" i="5" s="1"/>
  <c r="V2336" i="5"/>
  <c r="E2336" i="5" s="1"/>
  <c r="X2336" i="5" s="1"/>
  <c r="V2337" i="5"/>
  <c r="E2337" i="5" s="1"/>
  <c r="X2337" i="5" s="1"/>
  <c r="V2338" i="5"/>
  <c r="E2338" i="5" s="1"/>
  <c r="X2338" i="5" s="1"/>
  <c r="V2341" i="5"/>
  <c r="E2341" i="5" s="1"/>
  <c r="X2341" i="5" s="1"/>
  <c r="V2344" i="5"/>
  <c r="E2344" i="5" s="1"/>
  <c r="X2344" i="5" s="1"/>
  <c r="V2346" i="5"/>
  <c r="V2348" i="5"/>
  <c r="E2348" i="5" s="1"/>
  <c r="X2348" i="5" s="1"/>
  <c r="V2349" i="5"/>
  <c r="V2350" i="5"/>
  <c r="V2351" i="5"/>
  <c r="V2352" i="5"/>
  <c r="V2354" i="5"/>
  <c r="G2354" i="5" s="1"/>
  <c r="V2359" i="5"/>
  <c r="V2362" i="5"/>
  <c r="E2362" i="5" s="1"/>
  <c r="X2362" i="5" s="1"/>
  <c r="E2364" i="5"/>
  <c r="X2364" i="5" s="1"/>
  <c r="V2365" i="5"/>
  <c r="V2366" i="5"/>
  <c r="V2367" i="5"/>
  <c r="E2367" i="5" s="1"/>
  <c r="X2367" i="5" s="1"/>
  <c r="V2368" i="5"/>
  <c r="V2372" i="5"/>
  <c r="V2373" i="5"/>
  <c r="E2373" i="5" s="1"/>
  <c r="X2373" i="5" s="1"/>
  <c r="V2374" i="5"/>
  <c r="V2375" i="5"/>
  <c r="H2375" i="5" s="1"/>
  <c r="V2376" i="5"/>
  <c r="E2376" i="5" s="1"/>
  <c r="X2376" i="5" s="1"/>
  <c r="V2378" i="5"/>
  <c r="V2380" i="5"/>
  <c r="E2380" i="5" s="1"/>
  <c r="X2380" i="5" s="1"/>
  <c r="V2382" i="5"/>
  <c r="V2383" i="5"/>
  <c r="E2383" i="5" s="1"/>
  <c r="X2383" i="5" s="1"/>
  <c r="V2384" i="5"/>
  <c r="E2384" i="5" s="1"/>
  <c r="X2384" i="5" s="1"/>
  <c r="V2386" i="5"/>
  <c r="V2388" i="5"/>
  <c r="E2388" i="5" s="1"/>
  <c r="X2388" i="5" s="1"/>
  <c r="V2390" i="5"/>
  <c r="V2391" i="5"/>
  <c r="E2391" i="5" s="1"/>
  <c r="X2391" i="5" s="1"/>
  <c r="V2392" i="5"/>
  <c r="G2392" i="5" s="1"/>
  <c r="V2397" i="5"/>
  <c r="E2397" i="5" s="1"/>
  <c r="V2400" i="5"/>
  <c r="V2401" i="5"/>
  <c r="E2401" i="5" s="1"/>
  <c r="X2401" i="5" s="1"/>
  <c r="V2402" i="5"/>
  <c r="V2404" i="5"/>
  <c r="E2404" i="5" s="1"/>
  <c r="X2404" i="5" s="1"/>
  <c r="E2405" i="5"/>
  <c r="X2405" i="5" s="1"/>
  <c r="V2408" i="5"/>
  <c r="E2408" i="5" s="1"/>
  <c r="X2408" i="5" s="1"/>
  <c r="V2409" i="5"/>
  <c r="E2409" i="5" s="1"/>
  <c r="X2409" i="5" s="1"/>
  <c r="V2410" i="5"/>
  <c r="V2412" i="5"/>
  <c r="G2412" i="5" s="1"/>
  <c r="E2412" i="5"/>
  <c r="X2412" i="5" s="1"/>
  <c r="V2415" i="5"/>
  <c r="V2416" i="5"/>
  <c r="V2420" i="5"/>
  <c r="G2420" i="5" s="1"/>
  <c r="V2424" i="5"/>
  <c r="V2426" i="5"/>
  <c r="V2428" i="5"/>
  <c r="V2430" i="5"/>
  <c r="V2434" i="5"/>
  <c r="V2436" i="5"/>
  <c r="V2437" i="5"/>
  <c r="G2437" i="5" s="1"/>
  <c r="V2438" i="5"/>
  <c r="V2440" i="5"/>
  <c r="V2444" i="5"/>
  <c r="E2444" i="5" s="1"/>
  <c r="G114" i="5"/>
  <c r="G121" i="5"/>
  <c r="G122" i="5"/>
  <c r="G125" i="5"/>
  <c r="G126" i="5"/>
  <c r="G130" i="5"/>
  <c r="G133" i="5"/>
  <c r="G137" i="5"/>
  <c r="G138" i="5"/>
  <c r="G141" i="5"/>
  <c r="G146" i="5"/>
  <c r="G149" i="5"/>
  <c r="G150" i="5"/>
  <c r="G153" i="5"/>
  <c r="G154" i="5"/>
  <c r="G157" i="5"/>
  <c r="G161" i="5"/>
  <c r="G165" i="5"/>
  <c r="G169" i="5"/>
  <c r="G170" i="5"/>
  <c r="G173" i="5"/>
  <c r="G178" i="5"/>
  <c r="G183" i="5"/>
  <c r="G185" i="5"/>
  <c r="G186" i="5"/>
  <c r="G192" i="5"/>
  <c r="G194" i="5"/>
  <c r="G197" i="5"/>
  <c r="G201" i="5"/>
  <c r="G202" i="5"/>
  <c r="G205" i="5"/>
  <c r="G208" i="5"/>
  <c r="G210" i="5"/>
  <c r="G212" i="5"/>
  <c r="G217" i="5"/>
  <c r="G218" i="5"/>
  <c r="G220" i="5"/>
  <c r="G222" i="5"/>
  <c r="G223" i="5"/>
  <c r="G225" i="5"/>
  <c r="G226" i="5"/>
  <c r="G230" i="5"/>
  <c r="G233" i="5"/>
  <c r="G234" i="5"/>
  <c r="G238" i="5"/>
  <c r="G239" i="5"/>
  <c r="G240" i="5"/>
  <c r="G242" i="5"/>
  <c r="G244" i="5"/>
  <c r="G249" i="5"/>
  <c r="G250" i="5"/>
  <c r="G253" i="5"/>
  <c r="G255" i="5"/>
  <c r="G257" i="5"/>
  <c r="G258" i="5"/>
  <c r="G263" i="5"/>
  <c r="G265" i="5"/>
  <c r="G266" i="5"/>
  <c r="G269" i="5"/>
  <c r="G272" i="5"/>
  <c r="G273" i="5"/>
  <c r="G274" i="5"/>
  <c r="G278" i="5"/>
  <c r="G282" i="5"/>
  <c r="G284" i="5"/>
  <c r="G285" i="5"/>
  <c r="G292" i="5"/>
  <c r="G293" i="5"/>
  <c r="G296" i="5"/>
  <c r="G298" i="5"/>
  <c r="G305" i="5"/>
  <c r="G312" i="5"/>
  <c r="G314" i="5"/>
  <c r="G317" i="5"/>
  <c r="G322" i="5"/>
  <c r="G329" i="5"/>
  <c r="G336" i="5"/>
  <c r="G337" i="5"/>
  <c r="G338" i="5"/>
  <c r="G343" i="5"/>
  <c r="G344" i="5"/>
  <c r="G346" i="5"/>
  <c r="G349" i="5"/>
  <c r="G357" i="5"/>
  <c r="G361" i="5"/>
  <c r="G362" i="5"/>
  <c r="G366" i="5"/>
  <c r="G368" i="5"/>
  <c r="G370" i="5"/>
  <c r="G376" i="5"/>
  <c r="G377" i="5"/>
  <c r="G378" i="5"/>
  <c r="G382" i="5"/>
  <c r="G386" i="5"/>
  <c r="G388" i="5"/>
  <c r="G389" i="5"/>
  <c r="G390" i="5"/>
  <c r="G392" i="5"/>
  <c r="G397" i="5"/>
  <c r="G400" i="5"/>
  <c r="G402" i="5"/>
  <c r="G405" i="5"/>
  <c r="G407" i="5"/>
  <c r="G410" i="5"/>
  <c r="G416" i="5"/>
  <c r="G421" i="5"/>
  <c r="G424" i="5"/>
  <c r="G425" i="5"/>
  <c r="G426" i="5"/>
  <c r="G430" i="5"/>
  <c r="G432" i="5"/>
  <c r="G434" i="5"/>
  <c r="G436" i="5"/>
  <c r="G442" i="5"/>
  <c r="G447" i="5"/>
  <c r="G450" i="5"/>
  <c r="G454" i="5"/>
  <c r="G457" i="5"/>
  <c r="G458" i="5"/>
  <c r="G465" i="5"/>
  <c r="G466" i="5"/>
  <c r="G470" i="5"/>
  <c r="G472" i="5"/>
  <c r="G473" i="5"/>
  <c r="G474" i="5"/>
  <c r="G476" i="5"/>
  <c r="G479" i="5"/>
  <c r="G480" i="5"/>
  <c r="G482" i="5"/>
  <c r="G490" i="5"/>
  <c r="G493" i="5"/>
  <c r="G498" i="5"/>
  <c r="G502" i="5"/>
  <c r="G503" i="5"/>
  <c r="G504" i="5"/>
  <c r="G505" i="5"/>
  <c r="G506" i="5"/>
  <c r="G509" i="5"/>
  <c r="G510" i="5"/>
  <c r="G513" i="5"/>
  <c r="G514" i="5"/>
  <c r="G518" i="5"/>
  <c r="G520" i="5"/>
  <c r="G521" i="5"/>
  <c r="G522" i="5"/>
  <c r="G525" i="5"/>
  <c r="G530" i="5"/>
  <c r="G533" i="5"/>
  <c r="G534" i="5"/>
  <c r="G538" i="5"/>
  <c r="G540" i="5"/>
  <c r="G542" i="5"/>
  <c r="G544" i="5"/>
  <c r="G545" i="5"/>
  <c r="G546" i="5"/>
  <c r="G548" i="5"/>
  <c r="G550" i="5"/>
  <c r="G551" i="5"/>
  <c r="G553" i="5"/>
  <c r="G554" i="5"/>
  <c r="G556" i="5"/>
  <c r="G557" i="5"/>
  <c r="G558" i="5"/>
  <c r="G561" i="5"/>
  <c r="G562" i="5"/>
  <c r="G565" i="5"/>
  <c r="G566" i="5"/>
  <c r="G570" i="5"/>
  <c r="G576" i="5"/>
  <c r="G577" i="5"/>
  <c r="G578" i="5"/>
  <c r="G580" i="5"/>
  <c r="G581" i="5"/>
  <c r="G583" i="5"/>
  <c r="G586" i="5"/>
  <c r="G592" i="5"/>
  <c r="G594" i="5"/>
  <c r="G596" i="5"/>
  <c r="G597" i="5"/>
  <c r="G602" i="5"/>
  <c r="G609" i="5"/>
  <c r="G610" i="5"/>
  <c r="G612" i="5"/>
  <c r="G613" i="5"/>
  <c r="G615" i="5"/>
  <c r="G616" i="5"/>
  <c r="G617" i="5"/>
  <c r="G618" i="5"/>
  <c r="G621" i="5"/>
  <c r="G622" i="5"/>
  <c r="G625" i="5"/>
  <c r="G626" i="5"/>
  <c r="G628" i="5"/>
  <c r="G630" i="5"/>
  <c r="G633" i="5"/>
  <c r="G634" i="5"/>
  <c r="G638" i="5"/>
  <c r="G642" i="5"/>
  <c r="G645" i="5"/>
  <c r="G649" i="5"/>
  <c r="G650" i="5"/>
  <c r="G652" i="5"/>
  <c r="G655" i="5"/>
  <c r="G657" i="5"/>
  <c r="G658" i="5"/>
  <c r="G666" i="5"/>
  <c r="G669" i="5"/>
  <c r="G670" i="5"/>
  <c r="G672" i="5"/>
  <c r="G674" i="5"/>
  <c r="G676" i="5"/>
  <c r="G681" i="5"/>
  <c r="G682" i="5"/>
  <c r="G690" i="5"/>
  <c r="G693" i="5"/>
  <c r="G694" i="5"/>
  <c r="G695" i="5"/>
  <c r="G696" i="5"/>
  <c r="G698" i="5"/>
  <c r="G700" i="5"/>
  <c r="G704" i="5"/>
  <c r="G705" i="5"/>
  <c r="G706" i="5"/>
  <c r="G711" i="5"/>
  <c r="G712" i="5"/>
  <c r="G713" i="5"/>
  <c r="G714" i="5"/>
  <c r="G717" i="5"/>
  <c r="G718" i="5"/>
  <c r="G720" i="5"/>
  <c r="G721" i="5"/>
  <c r="G722" i="5"/>
  <c r="G724" i="5"/>
  <c r="G728" i="5"/>
  <c r="G730" i="5"/>
  <c r="G732" i="5"/>
  <c r="G734" i="5"/>
  <c r="G735" i="5"/>
  <c r="G737" i="5"/>
  <c r="G738" i="5"/>
  <c r="G740" i="5"/>
  <c r="G743" i="5"/>
  <c r="G744" i="5"/>
  <c r="G745" i="5"/>
  <c r="G746" i="5"/>
  <c r="G748" i="5"/>
  <c r="G750" i="5"/>
  <c r="G753" i="5"/>
  <c r="G754" i="5"/>
  <c r="G756" i="5"/>
  <c r="G757" i="5"/>
  <c r="G759" i="5"/>
  <c r="G760" i="5"/>
  <c r="G761" i="5"/>
  <c r="G762" i="5"/>
  <c r="G764" i="5"/>
  <c r="G768" i="5"/>
  <c r="G769" i="5"/>
  <c r="G770" i="5"/>
  <c r="G773" i="5"/>
  <c r="G777" i="5"/>
  <c r="G778" i="5"/>
  <c r="G780" i="5"/>
  <c r="G783" i="5"/>
  <c r="G784" i="5"/>
  <c r="G785" i="5"/>
  <c r="G786" i="5"/>
  <c r="G788" i="5"/>
  <c r="G791" i="5"/>
  <c r="G793" i="5"/>
  <c r="G794" i="5"/>
  <c r="G800" i="5"/>
  <c r="G801" i="5"/>
  <c r="G802" i="5"/>
  <c r="G804" i="5"/>
  <c r="G807" i="5"/>
  <c r="G809" i="5"/>
  <c r="G810" i="5"/>
  <c r="G812" i="5"/>
  <c r="G813" i="5"/>
  <c r="G815" i="5"/>
  <c r="G817" i="5"/>
  <c r="G818" i="5"/>
  <c r="G820" i="5"/>
  <c r="G825" i="5"/>
  <c r="G826" i="5"/>
  <c r="G828" i="5"/>
  <c r="G831" i="5"/>
  <c r="G832" i="5"/>
  <c r="G833" i="5"/>
  <c r="G834" i="5"/>
  <c r="G836" i="5"/>
  <c r="G838" i="5"/>
  <c r="G842" i="5"/>
  <c r="G845" i="5"/>
  <c r="G848" i="5"/>
  <c r="G850" i="5"/>
  <c r="G853" i="5"/>
  <c r="G854" i="5"/>
  <c r="G858" i="5"/>
  <c r="G860" i="5"/>
  <c r="G864" i="5"/>
  <c r="G865" i="5"/>
  <c r="G866" i="5"/>
  <c r="G868" i="5"/>
  <c r="G872" i="5"/>
  <c r="G874" i="5"/>
  <c r="G876" i="5"/>
  <c r="G877" i="5"/>
  <c r="G878" i="5"/>
  <c r="G882" i="5"/>
  <c r="G885" i="5"/>
  <c r="G888" i="5"/>
  <c r="G890" i="5"/>
  <c r="G892" i="5"/>
  <c r="G894" i="5"/>
  <c r="G896" i="5"/>
  <c r="G897" i="5"/>
  <c r="G898" i="5"/>
  <c r="G900" i="5"/>
  <c r="G902" i="5"/>
  <c r="G905" i="5"/>
  <c r="G906" i="5"/>
  <c r="G908" i="5"/>
  <c r="G910" i="5"/>
  <c r="G911" i="5"/>
  <c r="G914" i="5"/>
  <c r="G917" i="5"/>
  <c r="G918" i="5"/>
  <c r="G921" i="5"/>
  <c r="G922" i="5"/>
  <c r="G925" i="5"/>
  <c r="G928" i="5"/>
  <c r="G929" i="5"/>
  <c r="G930" i="5"/>
  <c r="G932" i="5"/>
  <c r="G935" i="5"/>
  <c r="G936" i="5"/>
  <c r="G937" i="5"/>
  <c r="G938" i="5"/>
  <c r="G940" i="5"/>
  <c r="G945" i="5"/>
  <c r="G946" i="5"/>
  <c r="G948" i="5"/>
  <c r="G951" i="5"/>
  <c r="G954" i="5"/>
  <c r="G956" i="5"/>
  <c r="G960" i="5"/>
  <c r="G961" i="5"/>
  <c r="G962" i="5"/>
  <c r="G967" i="5"/>
  <c r="G968" i="5"/>
  <c r="G969" i="5"/>
  <c r="G970" i="5"/>
  <c r="G973" i="5"/>
  <c r="G977" i="5"/>
  <c r="G978" i="5"/>
  <c r="G980" i="5"/>
  <c r="G981" i="5"/>
  <c r="G983" i="5"/>
  <c r="G986" i="5"/>
  <c r="G989" i="5"/>
  <c r="G992" i="5"/>
  <c r="G994" i="5"/>
  <c r="G996" i="5"/>
  <c r="G998" i="5"/>
  <c r="G1001" i="5"/>
  <c r="G1002" i="5"/>
  <c r="G1004" i="5"/>
  <c r="G1008" i="5"/>
  <c r="G1010" i="5"/>
  <c r="G1012" i="5"/>
  <c r="G1014" i="5"/>
  <c r="G1017" i="5"/>
  <c r="G1018" i="5"/>
  <c r="G1020" i="5"/>
  <c r="G1022" i="5"/>
  <c r="G1026" i="5"/>
  <c r="G1028" i="5"/>
  <c r="G1031" i="5"/>
  <c r="G1032" i="5"/>
  <c r="G1033" i="5"/>
  <c r="G1034" i="5"/>
  <c r="G1036" i="5"/>
  <c r="G1037" i="5"/>
  <c r="G1038" i="5"/>
  <c r="G1042" i="5"/>
  <c r="G1044" i="5"/>
  <c r="G1049" i="5"/>
  <c r="G1050" i="5"/>
  <c r="G1052" i="5"/>
  <c r="G1054" i="5"/>
  <c r="G1056" i="5"/>
  <c r="G1057" i="5"/>
  <c r="G1058" i="5"/>
  <c r="G1060" i="5"/>
  <c r="G1062" i="5"/>
  <c r="G1065" i="5"/>
  <c r="G1066" i="5"/>
  <c r="G1068" i="5"/>
  <c r="G1069" i="5"/>
  <c r="G1072" i="5"/>
  <c r="G1074" i="5"/>
  <c r="G1076" i="5"/>
  <c r="G1080" i="5"/>
  <c r="G1081" i="5"/>
  <c r="G1082" i="5"/>
  <c r="G1087" i="5"/>
  <c r="G1088" i="5"/>
  <c r="G1090" i="5"/>
  <c r="G1093" i="5"/>
  <c r="G1096" i="5"/>
  <c r="G1097" i="5"/>
  <c r="G1098" i="5"/>
  <c r="G1100" i="5"/>
  <c r="G1101" i="5"/>
  <c r="G1102" i="5"/>
  <c r="G1105" i="5"/>
  <c r="G1106" i="5"/>
  <c r="G1108" i="5"/>
  <c r="G1109" i="5"/>
  <c r="G1114" i="5"/>
  <c r="G1116" i="5"/>
  <c r="G1118" i="5"/>
  <c r="G1122" i="5"/>
  <c r="G1124" i="5"/>
  <c r="G1126" i="5"/>
  <c r="G1129" i="5"/>
  <c r="G1130" i="5"/>
  <c r="G1132" i="5"/>
  <c r="G1133" i="5"/>
  <c r="G1138" i="5"/>
  <c r="G1140" i="5"/>
  <c r="G1141" i="5"/>
  <c r="G1143" i="5"/>
  <c r="G1145" i="5"/>
  <c r="G1146" i="5"/>
  <c r="G1150" i="5"/>
  <c r="G1151" i="5"/>
  <c r="G1153" i="5"/>
  <c r="G1154" i="5"/>
  <c r="G1160" i="5"/>
  <c r="G1161" i="5"/>
  <c r="G1162" i="5"/>
  <c r="G1164" i="5"/>
  <c r="G1169" i="5"/>
  <c r="G1170" i="5"/>
  <c r="G1176" i="5"/>
  <c r="G1178" i="5"/>
  <c r="G1180" i="5"/>
  <c r="G1183" i="5"/>
  <c r="G1185" i="5"/>
  <c r="G1189" i="5"/>
  <c r="G1192" i="5"/>
  <c r="G1193" i="5"/>
  <c r="G1194" i="5"/>
  <c r="G1198" i="5"/>
  <c r="G1199" i="5"/>
  <c r="G1201" i="5"/>
  <c r="G1206" i="5"/>
  <c r="G1208" i="5"/>
  <c r="G1209" i="5"/>
  <c r="G1210" i="5"/>
  <c r="G1212" i="5"/>
  <c r="G1220" i="5"/>
  <c r="G1223" i="5"/>
  <c r="G1226" i="5"/>
  <c r="G1230" i="5"/>
  <c r="G1232" i="5"/>
  <c r="G1233" i="5"/>
  <c r="G1236" i="5"/>
  <c r="G1237" i="5"/>
  <c r="G1239" i="5"/>
  <c r="G1241" i="5"/>
  <c r="G1242" i="5"/>
  <c r="G1244" i="5"/>
  <c r="G1245" i="5"/>
  <c r="G1246" i="5"/>
  <c r="G1249" i="5"/>
  <c r="G1252" i="5"/>
  <c r="G1253" i="5"/>
  <c r="G1258" i="5"/>
  <c r="G1262" i="5"/>
  <c r="G1265" i="5"/>
  <c r="G1268" i="5"/>
  <c r="G1269" i="5"/>
  <c r="G1273" i="5"/>
  <c r="G1274" i="5"/>
  <c r="G1276" i="5"/>
  <c r="G1277" i="5"/>
  <c r="G1279" i="5"/>
  <c r="G1280" i="5"/>
  <c r="G1281" i="5"/>
  <c r="G1284" i="5"/>
  <c r="G1285" i="5"/>
  <c r="G1287" i="5"/>
  <c r="G1289" i="5"/>
  <c r="G1290" i="5"/>
  <c r="G1292" i="5"/>
  <c r="G1296" i="5"/>
  <c r="G1297" i="5"/>
  <c r="G1300" i="5"/>
  <c r="G1301" i="5"/>
  <c r="G1308" i="5"/>
  <c r="G1313" i="5"/>
  <c r="G1314" i="5"/>
  <c r="G1317" i="5"/>
  <c r="G1321" i="5"/>
  <c r="G1322" i="5"/>
  <c r="G1324" i="5"/>
  <c r="G1327" i="5"/>
  <c r="G1328" i="5"/>
  <c r="G1330" i="5"/>
  <c r="G1335" i="5"/>
  <c r="G1336" i="5"/>
  <c r="G1338" i="5"/>
  <c r="G1340" i="5"/>
  <c r="G1341" i="5"/>
  <c r="G1343" i="5"/>
  <c r="G1344" i="5"/>
  <c r="G1348" i="5"/>
  <c r="G1349" i="5"/>
  <c r="G1351" i="5"/>
  <c r="G1354" i="5"/>
  <c r="G1365" i="5"/>
  <c r="G1366" i="5"/>
  <c r="G1367" i="5"/>
  <c r="G1369" i="5"/>
  <c r="G1373" i="5"/>
  <c r="G1375" i="5"/>
  <c r="G1376" i="5"/>
  <c r="G1377" i="5"/>
  <c r="G1384" i="5"/>
  <c r="G1385" i="5"/>
  <c r="G1389" i="5"/>
  <c r="G1392" i="5"/>
  <c r="G1396" i="5"/>
  <c r="G1398" i="5"/>
  <c r="G1404" i="5"/>
  <c r="G1406" i="5"/>
  <c r="G1407" i="5"/>
  <c r="G1408" i="5"/>
  <c r="G1409" i="5"/>
  <c r="G1416" i="5"/>
  <c r="G1417" i="5"/>
  <c r="G1418" i="5"/>
  <c r="G1425" i="5"/>
  <c r="G1426" i="5"/>
  <c r="G1434" i="5"/>
  <c r="G1437" i="5"/>
  <c r="G1438" i="5"/>
  <c r="G1442" i="5"/>
  <c r="G1445" i="5"/>
  <c r="G1446" i="5"/>
  <c r="G1447" i="5"/>
  <c r="G1455" i="5"/>
  <c r="G1460" i="5"/>
  <c r="G1468" i="5"/>
  <c r="G1476" i="5"/>
  <c r="G1478" i="5"/>
  <c r="G1482" i="5"/>
  <c r="G1486" i="5"/>
  <c r="G1488" i="5"/>
  <c r="G1490" i="5"/>
  <c r="G1496" i="5"/>
  <c r="G1497" i="5"/>
  <c r="G1505" i="5"/>
  <c r="G1508" i="5"/>
  <c r="G1511" i="5"/>
  <c r="G1513" i="5"/>
  <c r="G1516" i="5"/>
  <c r="G1517" i="5"/>
  <c r="G1521" i="5"/>
  <c r="G1524" i="5"/>
  <c r="G1525" i="5"/>
  <c r="G1528" i="5"/>
  <c r="G1530" i="5"/>
  <c r="G1534" i="5"/>
  <c r="G1536" i="5"/>
  <c r="G1542" i="5"/>
  <c r="G1546" i="5"/>
  <c r="G1552" i="5"/>
  <c r="G1553" i="5"/>
  <c r="G1554" i="5"/>
  <c r="G1558" i="5"/>
  <c r="G1561" i="5"/>
  <c r="G1565" i="5"/>
  <c r="G1566" i="5"/>
  <c r="G1567" i="5"/>
  <c r="G1572" i="5"/>
  <c r="G1574" i="5"/>
  <c r="G1576" i="5"/>
  <c r="G1578" i="5"/>
  <c r="G1580" i="5"/>
  <c r="G1583" i="5"/>
  <c r="G1584" i="5"/>
  <c r="G1585" i="5"/>
  <c r="G1586" i="5"/>
  <c r="G1592" i="5"/>
  <c r="G1593" i="5"/>
  <c r="G1594" i="5"/>
  <c r="G1598" i="5"/>
  <c r="G1605" i="5"/>
  <c r="G1607" i="5"/>
  <c r="G1608" i="5"/>
  <c r="G1614" i="5"/>
  <c r="G1620" i="5"/>
  <c r="G1623" i="5"/>
  <c r="G1625" i="5"/>
  <c r="G1628" i="5"/>
  <c r="G1630" i="5"/>
  <c r="G1634" i="5"/>
  <c r="G1638" i="5"/>
  <c r="G1642" i="5"/>
  <c r="G1644" i="5"/>
  <c r="G1648" i="5"/>
  <c r="G1649" i="5"/>
  <c r="G1652" i="5"/>
  <c r="G1653" i="5"/>
  <c r="G1654" i="5"/>
  <c r="G1657" i="5"/>
  <c r="G1658" i="5"/>
  <c r="G1660" i="5"/>
  <c r="G1664" i="5"/>
  <c r="G1665" i="5"/>
  <c r="G1670" i="5"/>
  <c r="G1673" i="5"/>
  <c r="G1674" i="5"/>
  <c r="G1676" i="5"/>
  <c r="G1681" i="5"/>
  <c r="G1682" i="5"/>
  <c r="G1684" i="5"/>
  <c r="G1688" i="5"/>
  <c r="G1692" i="5"/>
  <c r="G1698" i="5"/>
  <c r="G1703" i="5"/>
  <c r="G1705" i="5"/>
  <c r="G1708" i="5"/>
  <c r="G1716" i="5"/>
  <c r="G1718" i="5"/>
  <c r="G1721" i="5"/>
  <c r="G1724" i="5"/>
  <c r="G1727" i="5"/>
  <c r="G1728" i="5"/>
  <c r="G1732" i="5"/>
  <c r="G1738" i="5"/>
  <c r="G1740" i="5"/>
  <c r="G1744" i="5"/>
  <c r="G1748" i="5"/>
  <c r="G1750" i="5"/>
  <c r="G1752" i="5"/>
  <c r="G1757" i="5"/>
  <c r="G1759" i="5"/>
  <c r="G1761" i="5"/>
  <c r="G1764" i="5"/>
  <c r="G1765" i="5"/>
  <c r="G1766" i="5"/>
  <c r="G1768" i="5"/>
  <c r="G1769" i="5"/>
  <c r="G1776" i="5"/>
  <c r="G1777" i="5"/>
  <c r="G1780" i="5"/>
  <c r="G1786" i="5"/>
  <c r="G1789" i="5"/>
  <c r="G1793" i="5"/>
  <c r="G1797" i="5"/>
  <c r="G1807" i="5"/>
  <c r="G1808" i="5"/>
  <c r="G1810" i="5"/>
  <c r="G1812" i="5"/>
  <c r="G1816" i="5"/>
  <c r="G1822" i="5"/>
  <c r="G1825" i="5"/>
  <c r="G1833" i="5"/>
  <c r="G1834" i="5"/>
  <c r="G1837" i="5"/>
  <c r="G1840" i="5"/>
  <c r="G1844" i="5"/>
  <c r="G1845" i="5"/>
  <c r="G1846" i="5"/>
  <c r="G1850" i="5"/>
  <c r="G1853" i="5"/>
  <c r="G1858" i="5"/>
  <c r="G1863" i="5"/>
  <c r="G1864" i="5"/>
  <c r="G1865" i="5"/>
  <c r="G1868" i="5"/>
  <c r="G1876" i="5"/>
  <c r="G1877" i="5"/>
  <c r="G1887" i="5"/>
  <c r="G1888" i="5"/>
  <c r="G1889" i="5"/>
  <c r="G1894" i="5"/>
  <c r="G1898" i="5"/>
  <c r="G1900" i="5"/>
  <c r="G1903" i="5"/>
  <c r="G1908" i="5"/>
  <c r="G1909" i="5"/>
  <c r="G1911" i="5"/>
  <c r="G1912" i="5"/>
  <c r="G1916" i="5"/>
  <c r="G1917" i="5"/>
  <c r="G1919" i="5"/>
  <c r="G1920" i="5"/>
  <c r="G1921" i="5"/>
  <c r="G1929" i="5"/>
  <c r="G1932" i="5"/>
  <c r="G1933" i="5"/>
  <c r="G1943" i="5"/>
  <c r="G1944" i="5"/>
  <c r="G1949" i="5"/>
  <c r="G1951" i="5"/>
  <c r="G1956" i="5"/>
  <c r="G1959" i="5"/>
  <c r="G1966" i="5"/>
  <c r="G1968" i="5"/>
  <c r="G1969" i="5"/>
  <c r="G1975" i="5"/>
  <c r="G1980" i="5"/>
  <c r="G1981" i="5"/>
  <c r="G1983" i="5"/>
  <c r="G1985" i="5"/>
  <c r="G1998" i="5"/>
  <c r="G2007" i="5"/>
  <c r="G2008" i="5"/>
  <c r="G2010" i="5"/>
  <c r="G2016" i="5"/>
  <c r="G2017" i="5"/>
  <c r="G2018" i="5"/>
  <c r="G2020" i="5"/>
  <c r="G2021" i="5"/>
  <c r="G2022" i="5"/>
  <c r="G2025" i="5"/>
  <c r="G2030" i="5"/>
  <c r="G2031" i="5"/>
  <c r="G2032" i="5"/>
  <c r="G2033" i="5"/>
  <c r="G2036" i="5"/>
  <c r="G2039" i="5"/>
  <c r="G2040" i="5"/>
  <c r="G2042" i="5"/>
  <c r="G2044" i="5"/>
  <c r="G2048" i="5"/>
  <c r="G2049" i="5"/>
  <c r="G2050" i="5"/>
  <c r="G2053" i="5"/>
  <c r="G2055" i="5"/>
  <c r="G2062" i="5"/>
  <c r="G2063" i="5"/>
  <c r="G2065" i="5"/>
  <c r="G2066" i="5"/>
  <c r="G2068" i="5"/>
  <c r="G2069" i="5"/>
  <c r="G2073" i="5"/>
  <c r="G2078" i="5"/>
  <c r="G2079" i="5"/>
  <c r="G2085" i="5"/>
  <c r="G2089" i="5"/>
  <c r="G2092" i="5"/>
  <c r="G2095" i="5"/>
  <c r="G2100" i="5"/>
  <c r="G2102" i="5"/>
  <c r="G2104" i="5"/>
  <c r="G2109" i="5"/>
  <c r="G2111" i="5"/>
  <c r="G2113" i="5"/>
  <c r="G2117" i="5"/>
  <c r="G2121" i="5"/>
  <c r="G2126" i="5"/>
  <c r="G2129" i="5"/>
  <c r="G2130" i="5"/>
  <c r="G2135" i="5"/>
  <c r="G2141" i="5"/>
  <c r="G2145" i="5"/>
  <c r="G2150" i="5"/>
  <c r="G2151" i="5"/>
  <c r="G2153" i="5"/>
  <c r="G2157" i="5"/>
  <c r="G2158" i="5"/>
  <c r="G2164" i="5"/>
  <c r="G2170" i="5"/>
  <c r="G2177" i="5"/>
  <c r="G2181" i="5"/>
  <c r="G2184" i="5"/>
  <c r="G2189" i="5"/>
  <c r="G2190" i="5"/>
  <c r="G2192" i="5"/>
  <c r="G2208" i="5"/>
  <c r="G2210" i="5"/>
  <c r="G2216" i="5"/>
  <c r="G2228" i="5"/>
  <c r="G2229" i="5"/>
  <c r="G2237" i="5"/>
  <c r="G2240" i="5"/>
  <c r="G2246" i="5"/>
  <c r="G2247" i="5"/>
  <c r="G2252" i="5"/>
  <c r="G2261" i="5"/>
  <c r="G2263" i="5"/>
  <c r="G2264" i="5"/>
  <c r="G2277" i="5"/>
  <c r="G2280" i="5"/>
  <c r="G2282" i="5"/>
  <c r="G2286" i="5"/>
  <c r="G2293" i="5"/>
  <c r="G2294" i="5"/>
  <c r="G2295" i="5"/>
  <c r="G2301" i="5"/>
  <c r="G2303" i="5"/>
  <c r="G2304" i="5"/>
  <c r="G2309" i="5"/>
  <c r="G2311" i="5"/>
  <c r="G2316" i="5"/>
  <c r="G2317" i="5"/>
  <c r="G2325" i="5"/>
  <c r="G2330" i="5"/>
  <c r="G2336" i="5"/>
  <c r="G2340" i="5"/>
  <c r="G2342" i="5"/>
  <c r="G2343" i="5"/>
  <c r="G2344" i="5"/>
  <c r="G2348" i="5"/>
  <c r="G2358" i="5"/>
  <c r="G2360" i="5"/>
  <c r="G2362" i="5"/>
  <c r="G2364" i="5"/>
  <c r="G2367" i="5"/>
  <c r="G2376" i="5"/>
  <c r="G2381" i="5"/>
  <c r="G2383" i="5"/>
  <c r="G2389" i="5"/>
  <c r="G2404" i="5"/>
  <c r="G2405" i="5"/>
  <c r="G2408" i="5"/>
  <c r="G2421" i="5"/>
  <c r="G2423" i="5"/>
  <c r="G2445" i="5"/>
  <c r="J5" i="8"/>
  <c r="K5" i="8"/>
  <c r="B10" i="6"/>
  <c r="B9" i="6"/>
  <c r="G9" i="6" s="1"/>
  <c r="H9" i="6" s="1"/>
  <c r="D9" i="6" s="1"/>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c r="B60" i="6"/>
  <c r="G60" i="6"/>
  <c r="B59" i="6"/>
  <c r="G59" i="6"/>
  <c r="B58" i="6"/>
  <c r="G58" i="6" s="1"/>
  <c r="B57" i="6"/>
  <c r="G57" i="6"/>
  <c r="B56" i="6"/>
  <c r="G56" i="6"/>
  <c r="B55" i="6"/>
  <c r="G55" i="6"/>
  <c r="B54" i="6"/>
  <c r="G54" i="6"/>
  <c r="B17" i="6"/>
  <c r="B16" i="6"/>
  <c r="B15" i="6"/>
  <c r="B14" i="6"/>
  <c r="G14" i="6"/>
  <c r="H14" i="6" s="1"/>
  <c r="D14" i="6" s="1"/>
  <c r="H13" i="6"/>
  <c r="B12" i="6"/>
  <c r="G12" i="6" s="1"/>
  <c r="H12" i="6" s="1"/>
  <c r="D12" i="6" s="1"/>
  <c r="B11" i="6"/>
  <c r="G11" i="6"/>
  <c r="H11" i="6" s="1"/>
  <c r="G10" i="6"/>
  <c r="H10" i="6"/>
  <c r="D10" i="6" s="1"/>
  <c r="B8" i="6"/>
  <c r="G8" i="6" s="1"/>
  <c r="H8" i="6" s="1"/>
  <c r="D8" i="6" s="1"/>
  <c r="B7" i="6"/>
  <c r="G7" i="6" s="1"/>
  <c r="H7" i="6" s="1"/>
  <c r="D7" i="6" s="1"/>
  <c r="B6" i="6"/>
  <c r="G6" i="6"/>
  <c r="B5" i="6"/>
  <c r="F6" i="6"/>
  <c r="B4" i="6"/>
  <c r="G4" i="6"/>
  <c r="H4" i="6" s="1"/>
  <c r="D4" i="6" s="1"/>
  <c r="I2445" i="5"/>
  <c r="H2437" i="5"/>
  <c r="S2434" i="5"/>
  <c r="S2430" i="5"/>
  <c r="S2426" i="5"/>
  <c r="S2424" i="5"/>
  <c r="S2423" i="5"/>
  <c r="S2422" i="5"/>
  <c r="S2417" i="5"/>
  <c r="R2416" i="5"/>
  <c r="S2411" i="5"/>
  <c r="S2409" i="5"/>
  <c r="R2408" i="5"/>
  <c r="S2407" i="5"/>
  <c r="S2401" i="5"/>
  <c r="S2399" i="5"/>
  <c r="S2396" i="5"/>
  <c r="F2392" i="5"/>
  <c r="S2391" i="5"/>
  <c r="I2389" i="5"/>
  <c r="S2387" i="5"/>
  <c r="I2380" i="5"/>
  <c r="S2378" i="5"/>
  <c r="S2375" i="5"/>
  <c r="S2373" i="5"/>
  <c r="S2371" i="5"/>
  <c r="S2369" i="5"/>
  <c r="F2367" i="5"/>
  <c r="S2367" i="5"/>
  <c r="S2363" i="5"/>
  <c r="S2362" i="5"/>
  <c r="S2361" i="5"/>
  <c r="S2359" i="5"/>
  <c r="S2358" i="5"/>
  <c r="S2357" i="5"/>
  <c r="S2355" i="5"/>
  <c r="S2347" i="5"/>
  <c r="S2346" i="5"/>
  <c r="S2343" i="5"/>
  <c r="S2338" i="5"/>
  <c r="R2337" i="5"/>
  <c r="S2335" i="5"/>
  <c r="S2333" i="5"/>
  <c r="S2331" i="5"/>
  <c r="F2330" i="5"/>
  <c r="S2327" i="5"/>
  <c r="R2324" i="5"/>
  <c r="S2322" i="5"/>
  <c r="S2320" i="5"/>
  <c r="S2319" i="5"/>
  <c r="S2318" i="5"/>
  <c r="S2312" i="5"/>
  <c r="S2311" i="5"/>
  <c r="S2310" i="5"/>
  <c r="S2307" i="5"/>
  <c r="S2305" i="5"/>
  <c r="S2304" i="5"/>
  <c r="S2303" i="5"/>
  <c r="S2302" i="5"/>
  <c r="S2298" i="5"/>
  <c r="S2297" i="5"/>
  <c r="S2296" i="5"/>
  <c r="S2295" i="5"/>
  <c r="S2293" i="5"/>
  <c r="S2289" i="5"/>
  <c r="H2287" i="5"/>
  <c r="S2285" i="5"/>
  <c r="S2283" i="5"/>
  <c r="S2278" i="5"/>
  <c r="S2277" i="5"/>
  <c r="S2274" i="5"/>
  <c r="S2273" i="5"/>
  <c r="S2270" i="5"/>
  <c r="S2269" i="5"/>
  <c r="S2265" i="5"/>
  <c r="F2263" i="5"/>
  <c r="S2259" i="5"/>
  <c r="J2256" i="5"/>
  <c r="S2256" i="5"/>
  <c r="S2248" i="5"/>
  <c r="S2244" i="5"/>
  <c r="S2243" i="5"/>
  <c r="S2239" i="5"/>
  <c r="F2237" i="5"/>
  <c r="S2235" i="5"/>
  <c r="S2230" i="5"/>
  <c r="S2220" i="5"/>
  <c r="S2219" i="5"/>
  <c r="S2216" i="5"/>
  <c r="S2209" i="5"/>
  <c r="S2206" i="5"/>
  <c r="S2205" i="5"/>
  <c r="S2204" i="5"/>
  <c r="S2202" i="5"/>
  <c r="S2200" i="5"/>
  <c r="S2198" i="5"/>
  <c r="R2197" i="5"/>
  <c r="S2193" i="5"/>
  <c r="S2190" i="5"/>
  <c r="S2189" i="5"/>
  <c r="S2188" i="5"/>
  <c r="S2185" i="5"/>
  <c r="H2182" i="5"/>
  <c r="S2182" i="5"/>
  <c r="F2181" i="5"/>
  <c r="S2181" i="5"/>
  <c r="S2177" i="5"/>
  <c r="S2173" i="5"/>
  <c r="S2166" i="5"/>
  <c r="S2165" i="5"/>
  <c r="S2161" i="5"/>
  <c r="I2160" i="5"/>
  <c r="S2157" i="5"/>
  <c r="S2155" i="5"/>
  <c r="S2153" i="5"/>
  <c r="S2149" i="5"/>
  <c r="S2147" i="5"/>
  <c r="F2145" i="5"/>
  <c r="S2145" i="5"/>
  <c r="S2141" i="5"/>
  <c r="S2140" i="5"/>
  <c r="S2139" i="5"/>
  <c r="S2137" i="5"/>
  <c r="S2130" i="5"/>
  <c r="S2127" i="5"/>
  <c r="S2126" i="5"/>
  <c r="S2123" i="5"/>
  <c r="R2120" i="5"/>
  <c r="S2115" i="5"/>
  <c r="S2105" i="5"/>
  <c r="S2103" i="5"/>
  <c r="S2101" i="5"/>
  <c r="R2100" i="5"/>
  <c r="S2097" i="5"/>
  <c r="S2091" i="5"/>
  <c r="S2090" i="5"/>
  <c r="S2086" i="5"/>
  <c r="S2083" i="5"/>
  <c r="F2079" i="5"/>
  <c r="S2079" i="5"/>
  <c r="S2078" i="5"/>
  <c r="H2076" i="5"/>
  <c r="S2075" i="5"/>
  <c r="S2074" i="5"/>
  <c r="S2073" i="5"/>
  <c r="S2069" i="5"/>
  <c r="I2068" i="5"/>
  <c r="S2054" i="5"/>
  <c r="S2049" i="5"/>
  <c r="I2047" i="5"/>
  <c r="I2039" i="5"/>
  <c r="S2037" i="5"/>
  <c r="S2033" i="5"/>
  <c r="F2029" i="5"/>
  <c r="S2022" i="5"/>
  <c r="S2017" i="5"/>
  <c r="S2012" i="5"/>
  <c r="S2009" i="5"/>
  <c r="F2006" i="5"/>
  <c r="S2006" i="5"/>
  <c r="S2002" i="5"/>
  <c r="S2001" i="5"/>
  <c r="S1993" i="5"/>
  <c r="S1985" i="5"/>
  <c r="S1976" i="5"/>
  <c r="I1966" i="5"/>
  <c r="S1961" i="5"/>
  <c r="R1951" i="5"/>
  <c r="I1942" i="5"/>
  <c r="F1941" i="5"/>
  <c r="S1936" i="5"/>
  <c r="J1935" i="5"/>
  <c r="S1928" i="5"/>
  <c r="S1924" i="5"/>
  <c r="S1921" i="5"/>
  <c r="S1916" i="5"/>
  <c r="S1909" i="5"/>
  <c r="S1905" i="5"/>
  <c r="S1904" i="5"/>
  <c r="R1903" i="5"/>
  <c r="S1896" i="5"/>
  <c r="S1881" i="5"/>
  <c r="I1866" i="5"/>
  <c r="I1863" i="5"/>
  <c r="S1863" i="5"/>
  <c r="S1859" i="5"/>
  <c r="S1855" i="5"/>
  <c r="S1851" i="5"/>
  <c r="S1847" i="5"/>
  <c r="I1845" i="5"/>
  <c r="S1843" i="5"/>
  <c r="S1840" i="5"/>
  <c r="S1839" i="5"/>
  <c r="I1837" i="5"/>
  <c r="S1835" i="5"/>
  <c r="S1833" i="5"/>
  <c r="J1832" i="5"/>
  <c r="S1831" i="5"/>
  <c r="S1827" i="5"/>
  <c r="S1825" i="5"/>
  <c r="S1823" i="5"/>
  <c r="S1819" i="5"/>
  <c r="S1801" i="5"/>
  <c r="S1797" i="5"/>
  <c r="S1783" i="5"/>
  <c r="S1775" i="5"/>
  <c r="S1768" i="5"/>
  <c r="R1758" i="5"/>
  <c r="F1757" i="5"/>
  <c r="S1756" i="5"/>
  <c r="S1750" i="5"/>
  <c r="S1746" i="5"/>
  <c r="S1743" i="5"/>
  <c r="S1742" i="5"/>
  <c r="S1739" i="5"/>
  <c r="S1738" i="5"/>
  <c r="S1737" i="5"/>
  <c r="F1735" i="5"/>
  <c r="S1734" i="5"/>
  <c r="S1733" i="5"/>
  <c r="S1731" i="5"/>
  <c r="S1730" i="5"/>
  <c r="S1727" i="5"/>
  <c r="S1726" i="5"/>
  <c r="S1723" i="5"/>
  <c r="S1722" i="5"/>
  <c r="S1718" i="5"/>
  <c r="S1715" i="5"/>
  <c r="S1714" i="5"/>
  <c r="S1711" i="5"/>
  <c r="R1710" i="5"/>
  <c r="S1710" i="5"/>
  <c r="S1709" i="5"/>
  <c r="S1706" i="5"/>
  <c r="S1705" i="5"/>
  <c r="S1703" i="5"/>
  <c r="S1702" i="5"/>
  <c r="J1700" i="5"/>
  <c r="S1698" i="5"/>
  <c r="S1689" i="5"/>
  <c r="S1687" i="5"/>
  <c r="S1683" i="5"/>
  <c r="S1646" i="5"/>
  <c r="F1634" i="5"/>
  <c r="S1626" i="5"/>
  <c r="S1617" i="5"/>
  <c r="S1614" i="5"/>
  <c r="S1606" i="5"/>
  <c r="S1590" i="5"/>
  <c r="S1566" i="5"/>
  <c r="S1558" i="5"/>
  <c r="I1511" i="5"/>
  <c r="S1502" i="5"/>
  <c r="S1492" i="5"/>
  <c r="S1488" i="5"/>
  <c r="H1485" i="5"/>
  <c r="S1484" i="5"/>
  <c r="S1482" i="5"/>
  <c r="S1480" i="5"/>
  <c r="S1478" i="5"/>
  <c r="I1477" i="5"/>
  <c r="S1470" i="5"/>
  <c r="S1466" i="5"/>
  <c r="S1461" i="5"/>
  <c r="R1460" i="5"/>
  <c r="S1458" i="5"/>
  <c r="S1454" i="5"/>
  <c r="H1453" i="5"/>
  <c r="S1447" i="5"/>
  <c r="R1446" i="5"/>
  <c r="S1443" i="5"/>
  <c r="S1438" i="5"/>
  <c r="S1434" i="5"/>
  <c r="J1433" i="5"/>
  <c r="S1433" i="5"/>
  <c r="H1432" i="5"/>
  <c r="S1431" i="5"/>
  <c r="J1430" i="5"/>
  <c r="F1428" i="5"/>
  <c r="S1427" i="5"/>
  <c r="S1426" i="5"/>
  <c r="S1425" i="5"/>
  <c r="S1422" i="5"/>
  <c r="S1421" i="5"/>
  <c r="S1418" i="5"/>
  <c r="S1417" i="5"/>
  <c r="R1412" i="5"/>
  <c r="S1412" i="5"/>
  <c r="J1409" i="5"/>
  <c r="S1408" i="5"/>
  <c r="S1406" i="5"/>
  <c r="H1404" i="5"/>
  <c r="S1402" i="5"/>
  <c r="F1396" i="5"/>
  <c r="I1393" i="5"/>
  <c r="S1390" i="5"/>
  <c r="I1389" i="5"/>
  <c r="S1386" i="5"/>
  <c r="I1385" i="5"/>
  <c r="S1381" i="5"/>
  <c r="S1377" i="5"/>
  <c r="H1373" i="5"/>
  <c r="S1373" i="5"/>
  <c r="S1372" i="5"/>
  <c r="J1369" i="5"/>
  <c r="S1369" i="5"/>
  <c r="J1366" i="5"/>
  <c r="H1365" i="5"/>
  <c r="S1364" i="5"/>
  <c r="S1357" i="5"/>
  <c r="S1356" i="5"/>
  <c r="J1354" i="5"/>
  <c r="J1353" i="5"/>
  <c r="S1352" i="5"/>
  <c r="S1351" i="5"/>
  <c r="S1349" i="5"/>
  <c r="S1348" i="5"/>
  <c r="S1347" i="5"/>
  <c r="S1337" i="5"/>
  <c r="S1334" i="5"/>
  <c r="S1333" i="5"/>
  <c r="S1325" i="5"/>
  <c r="I1322" i="5"/>
  <c r="S1321" i="5"/>
  <c r="S1320" i="5"/>
  <c r="S1318" i="5"/>
  <c r="S1317" i="5"/>
  <c r="J1313" i="5"/>
  <c r="I1306" i="5"/>
  <c r="S1306" i="5"/>
  <c r="S1305" i="5"/>
  <c r="S1301" i="5"/>
  <c r="F1297" i="5"/>
  <c r="R1295" i="5"/>
  <c r="S1294" i="5"/>
  <c r="S1293" i="5"/>
  <c r="S1290" i="5"/>
  <c r="S1288" i="5"/>
  <c r="S1287" i="5"/>
  <c r="J1284" i="5"/>
  <c r="S1279" i="5"/>
  <c r="H1278" i="5"/>
  <c r="S1278" i="5"/>
  <c r="H1274" i="5"/>
  <c r="S1269" i="5"/>
  <c r="S1263" i="5"/>
  <c r="H1258" i="5"/>
  <c r="S1258" i="5"/>
  <c r="S1257" i="5"/>
  <c r="S1254" i="5"/>
  <c r="S1251" i="5"/>
  <c r="H1242" i="5"/>
  <c r="S1242" i="5"/>
  <c r="S1237" i="5"/>
  <c r="S1231" i="5"/>
  <c r="H1230" i="5"/>
  <c r="S1227" i="5"/>
  <c r="H1226" i="5"/>
  <c r="S1225" i="5"/>
  <c r="I1223" i="5"/>
  <c r="H1218" i="5"/>
  <c r="H1206" i="5"/>
  <c r="S1199" i="5"/>
  <c r="H1198" i="5"/>
  <c r="R1192" i="5"/>
  <c r="S1191" i="5"/>
  <c r="S1186" i="5"/>
  <c r="S1185" i="5"/>
  <c r="R1184" i="5"/>
  <c r="R1183" i="5"/>
  <c r="S1178" i="5"/>
  <c r="S1177" i="5"/>
  <c r="S1175" i="5"/>
  <c r="S1174" i="5"/>
  <c r="S1173" i="5"/>
  <c r="I1172" i="5"/>
  <c r="S1169" i="5"/>
  <c r="H1167" i="5"/>
  <c r="F1161" i="5"/>
  <c r="R1160" i="5"/>
  <c r="S1156" i="5"/>
  <c r="S1155" i="5"/>
  <c r="S1154" i="5"/>
  <c r="S1153" i="5"/>
  <c r="R1150" i="5"/>
  <c r="S1145" i="5"/>
  <c r="S1141" i="5"/>
  <c r="S1137" i="5"/>
  <c r="F1129" i="5"/>
  <c r="J1128" i="5"/>
  <c r="R1126" i="5"/>
  <c r="S1124" i="5"/>
  <c r="S1121" i="5"/>
  <c r="R1118" i="5"/>
  <c r="S1113" i="5"/>
  <c r="S1109" i="5"/>
  <c r="H1108" i="5"/>
  <c r="S1105" i="5"/>
  <c r="F1097" i="5"/>
  <c r="R1096" i="5"/>
  <c r="S1095" i="5"/>
  <c r="S1094" i="5"/>
  <c r="H1093" i="5"/>
  <c r="S1092" i="5"/>
  <c r="S1091" i="5"/>
  <c r="S1090" i="5"/>
  <c r="S1086" i="5"/>
  <c r="H1084" i="5"/>
  <c r="S1081" i="5"/>
  <c r="S1079" i="5"/>
  <c r="S1077" i="5"/>
  <c r="S1076" i="5"/>
  <c r="S1075" i="5"/>
  <c r="S1063" i="5"/>
  <c r="S1059" i="5"/>
  <c r="S1049" i="5"/>
  <c r="S1047" i="5"/>
  <c r="S1043" i="5"/>
  <c r="S1040" i="5"/>
  <c r="H1036" i="5"/>
  <c r="S1031" i="5"/>
  <c r="S1027" i="5"/>
  <c r="S1020" i="5"/>
  <c r="S1015" i="5"/>
  <c r="S1011" i="5"/>
  <c r="H1008" i="5"/>
  <c r="S1004" i="5"/>
  <c r="S999" i="5"/>
  <c r="S995" i="5"/>
  <c r="S992" i="5"/>
  <c r="S983" i="5"/>
  <c r="S980" i="5"/>
  <c r="S979" i="5"/>
  <c r="S976" i="5"/>
  <c r="H968" i="5"/>
  <c r="S967" i="5"/>
  <c r="S963" i="5"/>
  <c r="S951" i="5"/>
  <c r="S947" i="5"/>
  <c r="F943" i="5"/>
  <c r="S939" i="5"/>
  <c r="S935" i="5"/>
  <c r="H932" i="5"/>
  <c r="S924" i="5"/>
  <c r="S923" i="5"/>
  <c r="S919" i="5"/>
  <c r="S915" i="5"/>
  <c r="H908" i="5"/>
  <c r="S903" i="5"/>
  <c r="S899" i="5"/>
  <c r="H897" i="5"/>
  <c r="F896" i="5"/>
  <c r="S888" i="5"/>
  <c r="H876" i="5"/>
  <c r="S876" i="5"/>
  <c r="S868" i="5"/>
  <c r="J864" i="5"/>
  <c r="F839" i="5"/>
  <c r="H836" i="5"/>
  <c r="S836" i="5"/>
  <c r="J831" i="5"/>
  <c r="J829" i="5"/>
  <c r="S828" i="5"/>
  <c r="H823" i="5"/>
  <c r="J820" i="5"/>
  <c r="J818" i="5"/>
  <c r="J815" i="5"/>
  <c r="R807" i="5"/>
  <c r="H806" i="5"/>
  <c r="J802" i="5"/>
  <c r="J797" i="5"/>
  <c r="S794" i="5"/>
  <c r="F790" i="5"/>
  <c r="J788" i="5"/>
  <c r="S788" i="5"/>
  <c r="S786" i="5"/>
  <c r="F785" i="5"/>
  <c r="S784" i="5"/>
  <c r="J780" i="5"/>
  <c r="S778" i="5"/>
  <c r="H777" i="5"/>
  <c r="J772" i="5"/>
  <c r="S772" i="5"/>
  <c r="S771" i="5"/>
  <c r="S768" i="5"/>
  <c r="S767" i="5"/>
  <c r="J766" i="5"/>
  <c r="S766" i="5"/>
  <c r="S764" i="5"/>
  <c r="R761" i="5"/>
  <c r="S760" i="5"/>
  <c r="R758" i="5"/>
  <c r="S758" i="5"/>
  <c r="S756" i="5"/>
  <c r="S754" i="5"/>
  <c r="S752" i="5"/>
  <c r="I751" i="5"/>
  <c r="S750" i="5"/>
  <c r="I746" i="5"/>
  <c r="S745" i="5"/>
  <c r="S744" i="5"/>
  <c r="R743" i="5"/>
  <c r="S742" i="5"/>
  <c r="S741" i="5"/>
  <c r="S737" i="5"/>
  <c r="R735" i="5"/>
  <c r="S734" i="5"/>
  <c r="S730" i="5"/>
  <c r="S728" i="5"/>
  <c r="S726" i="5"/>
  <c r="R721" i="5"/>
  <c r="I720" i="5"/>
  <c r="R719" i="5"/>
  <c r="S718" i="5"/>
  <c r="I714" i="5"/>
  <c r="R713" i="5"/>
  <c r="S710" i="5"/>
  <c r="S708" i="5"/>
  <c r="F706" i="5"/>
  <c r="S706" i="5"/>
  <c r="R705" i="5"/>
  <c r="R703" i="5"/>
  <c r="S702" i="5"/>
  <c r="R701" i="5"/>
  <c r="S701" i="5"/>
  <c r="S700" i="5"/>
  <c r="I698" i="5"/>
  <c r="R697" i="5"/>
  <c r="R695" i="5"/>
  <c r="S694" i="5"/>
  <c r="R693" i="5"/>
  <c r="S693" i="5"/>
  <c r="J690" i="5"/>
  <c r="S690" i="5"/>
  <c r="H689" i="5"/>
  <c r="S686" i="5"/>
  <c r="J682" i="5"/>
  <c r="S682" i="5"/>
  <c r="R681" i="5"/>
  <c r="S678" i="5"/>
  <c r="J674" i="5"/>
  <c r="S672" i="5"/>
  <c r="S670" i="5"/>
  <c r="S662" i="5"/>
  <c r="R661" i="5"/>
  <c r="H657" i="5"/>
  <c r="S654" i="5"/>
  <c r="S650" i="5"/>
  <c r="R649" i="5"/>
  <c r="R647" i="5"/>
  <c r="R642" i="5"/>
  <c r="S642" i="5"/>
  <c r="R639" i="5"/>
  <c r="S638" i="5"/>
  <c r="S634" i="5"/>
  <c r="R630" i="5"/>
  <c r="S630" i="5"/>
  <c r="S626" i="5"/>
  <c r="S622" i="5"/>
  <c r="S620" i="5"/>
  <c r="S599" i="5"/>
  <c r="S587" i="5"/>
  <c r="S573" i="5"/>
  <c r="S557" i="5"/>
  <c r="F556" i="5"/>
  <c r="J546" i="5"/>
  <c r="J514" i="5"/>
  <c r="F510" i="5"/>
  <c r="I505" i="5"/>
  <c r="R492" i="5"/>
  <c r="R490" i="5"/>
  <c r="I489" i="5"/>
  <c r="J478" i="5"/>
  <c r="R472" i="5"/>
  <c r="H470" i="5"/>
  <c r="I465" i="5"/>
  <c r="I461" i="5"/>
  <c r="I445" i="5"/>
  <c r="R442" i="5"/>
  <c r="R440" i="5"/>
  <c r="J430" i="5"/>
  <c r="R426" i="5"/>
  <c r="R424" i="5"/>
  <c r="R418" i="5"/>
  <c r="H399" i="5"/>
  <c r="F386" i="5"/>
  <c r="R383" i="5"/>
  <c r="R382" i="5"/>
  <c r="R375" i="5"/>
  <c r="R374" i="5"/>
  <c r="R367" i="5"/>
  <c r="R366" i="5"/>
  <c r="F362" i="5"/>
  <c r="R359" i="5"/>
  <c r="R358" i="5"/>
  <c r="F354" i="5"/>
  <c r="R350" i="5"/>
  <c r="F346" i="5"/>
  <c r="R342" i="5"/>
  <c r="I341" i="5"/>
  <c r="I329" i="5"/>
  <c r="H310" i="5"/>
  <c r="I306" i="5"/>
  <c r="I305" i="5"/>
  <c r="I286" i="5"/>
  <c r="J280" i="5"/>
  <c r="R278" i="5"/>
  <c r="R274" i="5"/>
  <c r="R255" i="5"/>
  <c r="F244" i="5"/>
  <c r="F233" i="5"/>
  <c r="R225" i="5"/>
  <c r="R205" i="5"/>
  <c r="R197" i="5"/>
  <c r="H173" i="5"/>
  <c r="R161" i="5"/>
  <c r="H160" i="5"/>
  <c r="H156" i="5"/>
  <c r="I144" i="5"/>
  <c r="J129" i="5"/>
  <c r="I128" i="5"/>
  <c r="R127" i="5"/>
  <c r="H121" i="5"/>
  <c r="R76" i="5"/>
  <c r="R74" i="5"/>
  <c r="R70" i="5"/>
  <c r="R66" i="5"/>
  <c r="R62" i="5"/>
  <c r="R60" i="5"/>
  <c r="R54" i="5"/>
  <c r="R50" i="5"/>
  <c r="R46" i="5"/>
  <c r="R45" i="5"/>
  <c r="R43" i="5"/>
  <c r="R37" i="5"/>
  <c r="R32" i="5"/>
  <c r="R30" i="5"/>
  <c r="R28" i="5"/>
  <c r="R24" i="5"/>
  <c r="R20" i="5"/>
  <c r="R18" i="5"/>
  <c r="R17" i="5"/>
  <c r="R16" i="5"/>
  <c r="R8" i="5"/>
  <c r="B90" i="4"/>
  <c r="H67" i="4"/>
  <c r="P47" i="4"/>
  <c r="P46" i="4"/>
  <c r="P45" i="4"/>
  <c r="P44" i="4"/>
  <c r="P43" i="4"/>
  <c r="Q43" i="4" s="1"/>
  <c r="P41" i="4"/>
  <c r="B41" i="4" s="1"/>
  <c r="A27" i="6" s="1"/>
  <c r="P40" i="4"/>
  <c r="P39" i="4"/>
  <c r="P38" i="4"/>
  <c r="B38" i="4" s="1"/>
  <c r="P37" i="4"/>
  <c r="Q37" i="4" s="1"/>
  <c r="P35" i="4"/>
  <c r="P34" i="4"/>
  <c r="P33" i="4"/>
  <c r="P32" i="4"/>
  <c r="P31" i="4"/>
  <c r="Q31" i="4"/>
  <c r="P29" i="4"/>
  <c r="B29" i="4" s="1"/>
  <c r="A17" i="6" s="1"/>
  <c r="P28" i="4"/>
  <c r="P27" i="4"/>
  <c r="P26" i="4"/>
  <c r="D11" i="4"/>
  <c r="A5" i="4"/>
  <c r="Q4" i="5"/>
  <c r="S155" i="5"/>
  <c r="S1957" i="5"/>
  <c r="AB1566" i="5"/>
  <c r="S1712" i="5"/>
  <c r="AB2407" i="5"/>
  <c r="AB662" i="5"/>
  <c r="AB783" i="5"/>
  <c r="AB800" i="5"/>
  <c r="AB494" i="5"/>
  <c r="AB1633" i="5"/>
  <c r="AB1673" i="5"/>
  <c r="AB2030" i="5"/>
  <c r="AB352" i="5"/>
  <c r="R422" i="5"/>
  <c r="AB521" i="5"/>
  <c r="AB616" i="5"/>
  <c r="AB1235" i="5"/>
  <c r="AB1405" i="5"/>
  <c r="S1980" i="5"/>
  <c r="S795" i="5"/>
  <c r="S720" i="5"/>
  <c r="S1340" i="5"/>
  <c r="AB1508" i="5"/>
  <c r="AB1536" i="5"/>
  <c r="S800" i="5"/>
  <c r="AB964" i="5"/>
  <c r="AB430" i="5"/>
  <c r="AB536" i="5"/>
  <c r="AB572" i="5"/>
  <c r="AB1343" i="5"/>
  <c r="S2082" i="5"/>
  <c r="AB266" i="5"/>
  <c r="AB844" i="5"/>
  <c r="AB1013" i="5"/>
  <c r="AB1756" i="5"/>
  <c r="AB388" i="5"/>
  <c r="AB392" i="5"/>
  <c r="AB423" i="5"/>
  <c r="AB585" i="5"/>
  <c r="S1538" i="5"/>
  <c r="AB2344" i="5"/>
  <c r="S1690" i="5"/>
  <c r="S2370" i="5"/>
  <c r="S860" i="5"/>
  <c r="S942" i="5"/>
  <c r="AB1057" i="5"/>
  <c r="AB1295" i="5"/>
  <c r="S845" i="5"/>
  <c r="S1407" i="5"/>
  <c r="S2010" i="5"/>
  <c r="AB241" i="5"/>
  <c r="AB1082" i="5"/>
  <c r="AB1614" i="5"/>
  <c r="S1696" i="5"/>
  <c r="AB2015" i="5"/>
  <c r="R470" i="5"/>
  <c r="F213" i="5"/>
  <c r="AB290" i="5"/>
  <c r="AB1021" i="5"/>
  <c r="AB1052" i="5"/>
  <c r="S1841" i="5"/>
  <c r="AB2422" i="5"/>
  <c r="AB106" i="5"/>
  <c r="S822" i="5"/>
  <c r="S841" i="5"/>
  <c r="AB845" i="5"/>
  <c r="S848" i="5"/>
  <c r="S867" i="5"/>
  <c r="S882" i="5"/>
  <c r="S1106" i="5"/>
  <c r="AB1591" i="5"/>
  <c r="S1777" i="5"/>
  <c r="AB1929" i="5"/>
  <c r="H2144" i="5"/>
  <c r="AB2261" i="5"/>
  <c r="S2272" i="5"/>
  <c r="AB2360" i="5"/>
  <c r="AB326" i="5"/>
  <c r="AB529" i="5"/>
  <c r="S601" i="5"/>
  <c r="S1397" i="5"/>
  <c r="S1704" i="5"/>
  <c r="AB1748" i="5"/>
  <c r="S1763" i="5"/>
  <c r="S1989" i="5"/>
  <c r="S575" i="5"/>
  <c r="H1172" i="5"/>
  <c r="AB1535" i="5"/>
  <c r="S1638" i="5"/>
  <c r="S1691" i="5"/>
  <c r="S1694" i="5"/>
  <c r="S1708" i="5"/>
  <c r="S1964" i="5"/>
  <c r="AB549" i="5"/>
  <c r="S648" i="5"/>
  <c r="R839" i="5"/>
  <c r="S902" i="5"/>
  <c r="S1197" i="5"/>
  <c r="AB1250" i="5"/>
  <c r="AB1311" i="5"/>
  <c r="S1328" i="5"/>
  <c r="S1379" i="5"/>
  <c r="I1429" i="5"/>
  <c r="S1861" i="5"/>
  <c r="AB2013" i="5"/>
  <c r="AB2108" i="5"/>
  <c r="S2350" i="5"/>
  <c r="AB360" i="5"/>
  <c r="S671" i="5"/>
  <c r="AB914" i="5"/>
  <c r="AB1036" i="5"/>
  <c r="S1062" i="5"/>
  <c r="AB1170" i="5"/>
  <c r="S1208" i="5"/>
  <c r="S1459" i="5"/>
  <c r="S1481" i="5"/>
  <c r="S1582" i="5"/>
  <c r="S1670" i="5"/>
  <c r="AB1810" i="5"/>
  <c r="S1900" i="5"/>
  <c r="AB1912" i="5"/>
  <c r="AB2405" i="5"/>
  <c r="S668" i="5"/>
  <c r="S953" i="5"/>
  <c r="AB1319" i="5"/>
  <c r="H1369" i="5"/>
  <c r="AB1540" i="5"/>
  <c r="AB1552" i="5"/>
  <c r="S1692" i="5"/>
  <c r="S2154" i="5"/>
  <c r="F20" i="6"/>
  <c r="F21" i="6"/>
  <c r="I706" i="5"/>
  <c r="I2100" i="5"/>
  <c r="AB306" i="5"/>
  <c r="R430" i="5"/>
  <c r="H1120" i="5"/>
  <c r="J1160" i="5"/>
  <c r="J1192" i="5"/>
  <c r="AB1254" i="5"/>
  <c r="AB2007" i="5"/>
  <c r="AB2094" i="5"/>
  <c r="H2416" i="5"/>
  <c r="AB138" i="5"/>
  <c r="I244" i="5"/>
  <c r="AB409" i="5"/>
  <c r="AB462" i="5"/>
  <c r="AB569" i="5"/>
  <c r="H785" i="5"/>
  <c r="H1150" i="5"/>
  <c r="AB1695" i="5"/>
  <c r="AB197" i="5"/>
  <c r="AB1191" i="5"/>
  <c r="AB1215" i="5"/>
  <c r="AB1222" i="5"/>
  <c r="AB1274" i="5"/>
  <c r="F1329" i="5"/>
  <c r="R1430" i="5"/>
  <c r="AB1857" i="5"/>
  <c r="H1385" i="5"/>
  <c r="R223" i="5"/>
  <c r="AB314" i="5"/>
  <c r="AB318" i="5"/>
  <c r="AB322" i="5"/>
  <c r="AB1000" i="5"/>
  <c r="H1824" i="5"/>
  <c r="AB1972" i="5"/>
  <c r="AB2337" i="5"/>
  <c r="H132" i="5"/>
  <c r="AB173" i="5"/>
  <c r="AB780" i="5"/>
  <c r="AB925" i="5"/>
  <c r="AB1230" i="5"/>
  <c r="AB1397" i="5"/>
  <c r="AB2088" i="5"/>
  <c r="AB2031" i="5"/>
  <c r="AB282" i="5"/>
  <c r="AB415" i="5"/>
  <c r="AB608" i="5"/>
  <c r="J1172" i="5"/>
  <c r="AB1183" i="5"/>
  <c r="AB1473" i="5"/>
  <c r="AB1721" i="5"/>
  <c r="AB2167" i="5"/>
  <c r="AB2377" i="5"/>
  <c r="F159" i="5"/>
  <c r="I744" i="5"/>
  <c r="F744" i="5"/>
  <c r="I882" i="5"/>
  <c r="H882" i="5"/>
  <c r="R722" i="5"/>
  <c r="I722" i="5"/>
  <c r="I335" i="5"/>
  <c r="J335" i="5"/>
  <c r="F335" i="5"/>
  <c r="R572" i="5"/>
  <c r="R554" i="5"/>
  <c r="F554" i="5"/>
  <c r="F481" i="5"/>
  <c r="J724" i="5"/>
  <c r="F318" i="5"/>
  <c r="F536" i="5"/>
  <c r="S1247" i="5"/>
  <c r="AB1685" i="5"/>
  <c r="S1685" i="5"/>
  <c r="AB1744" i="5"/>
  <c r="AB14" i="5"/>
  <c r="I132" i="5"/>
  <c r="AB380" i="5"/>
  <c r="AB401" i="5"/>
  <c r="AB540" i="5"/>
  <c r="S656" i="5"/>
  <c r="S659" i="5"/>
  <c r="H695" i="5"/>
  <c r="AB736" i="5"/>
  <c r="S759" i="5"/>
  <c r="AB855" i="5"/>
  <c r="AB857" i="5"/>
  <c r="AB871" i="5"/>
  <c r="S1021" i="5"/>
  <c r="AB1037" i="5"/>
  <c r="S1069" i="5"/>
  <c r="S1159" i="5"/>
  <c r="AB1218" i="5"/>
  <c r="S1218" i="5"/>
  <c r="R1462" i="5"/>
  <c r="S2382" i="5"/>
  <c r="S2156" i="5"/>
  <c r="S555" i="5"/>
  <c r="S692" i="5"/>
  <c r="S736" i="5"/>
  <c r="S780" i="5"/>
  <c r="S789" i="5"/>
  <c r="S857" i="5"/>
  <c r="S940" i="5"/>
  <c r="S954" i="5"/>
  <c r="S1053" i="5"/>
  <c r="S1103" i="5"/>
  <c r="I1215" i="5"/>
  <c r="S1252" i="5"/>
  <c r="S1809" i="5"/>
  <c r="I1967" i="5"/>
  <c r="S2211" i="5"/>
  <c r="AB8" i="5"/>
  <c r="R53" i="5"/>
  <c r="AB80" i="5"/>
  <c r="AB184" i="5"/>
  <c r="AB225" i="5"/>
  <c r="AB250" i="5"/>
  <c r="AB368" i="5"/>
  <c r="AB372" i="5"/>
  <c r="AB399" i="5"/>
  <c r="I534" i="5"/>
  <c r="AB556" i="5"/>
  <c r="AB575" i="5"/>
  <c r="AB626" i="5"/>
  <c r="S629" i="5"/>
  <c r="AB654" i="5"/>
  <c r="AB660" i="5"/>
  <c r="R689" i="5"/>
  <c r="AB796" i="5"/>
  <c r="S817" i="5"/>
  <c r="S891" i="5"/>
  <c r="S901" i="5"/>
  <c r="AB906" i="5"/>
  <c r="S934" i="5"/>
  <c r="AB940" i="5"/>
  <c r="S970" i="5"/>
  <c r="S994" i="5"/>
  <c r="AB1024" i="5"/>
  <c r="S1057" i="5"/>
  <c r="AB1103" i="5"/>
  <c r="H1118" i="5"/>
  <c r="F1126" i="5"/>
  <c r="F1215" i="5"/>
  <c r="S1229" i="5"/>
  <c r="S1316" i="5"/>
  <c r="S1457" i="5"/>
  <c r="S1812" i="5"/>
  <c r="S834" i="5"/>
  <c r="S852" i="5"/>
  <c r="S879" i="5"/>
  <c r="S938" i="5"/>
  <c r="AB984" i="5"/>
  <c r="S1028" i="5"/>
  <c r="S1087" i="5"/>
  <c r="S1205" i="5"/>
  <c r="S1249" i="5"/>
  <c r="H1286" i="5"/>
  <c r="S2110" i="5"/>
  <c r="S2425" i="5"/>
  <c r="AB160" i="5"/>
  <c r="AB177" i="5"/>
  <c r="J244" i="5"/>
  <c r="AB310" i="5"/>
  <c r="AB342" i="5"/>
  <c r="AB384" i="5"/>
  <c r="J470" i="5"/>
  <c r="AB478" i="5"/>
  <c r="AB498" i="5"/>
  <c r="AB533" i="5"/>
  <c r="S613" i="5"/>
  <c r="AB652" i="5"/>
  <c r="S838" i="5"/>
  <c r="AB856" i="5"/>
  <c r="AB901" i="5"/>
  <c r="S914" i="5"/>
  <c r="AB1119" i="5"/>
  <c r="S1226" i="5"/>
  <c r="S1586" i="5"/>
  <c r="S1735" i="5"/>
  <c r="AB1735" i="5"/>
  <c r="H2015" i="5"/>
  <c r="F2022" i="5"/>
  <c r="J2231" i="5"/>
  <c r="S2376" i="5"/>
  <c r="F2191" i="5"/>
  <c r="R22" i="5"/>
  <c r="AB84" i="5"/>
  <c r="S563" i="5"/>
  <c r="AB580" i="5"/>
  <c r="S617" i="5"/>
  <c r="S652" i="5"/>
  <c r="S661" i="5"/>
  <c r="AB672" i="5"/>
  <c r="H681" i="5"/>
  <c r="S797" i="5"/>
  <c r="S818" i="5"/>
  <c r="S832" i="5"/>
  <c r="S847" i="5"/>
  <c r="S850" i="5"/>
  <c r="S856" i="5"/>
  <c r="S866" i="5"/>
  <c r="S966" i="5"/>
  <c r="S1068" i="5"/>
  <c r="S1112" i="5"/>
  <c r="R1124" i="5"/>
  <c r="R1348" i="5"/>
  <c r="F1348" i="5"/>
  <c r="H1388" i="5"/>
  <c r="AB1413" i="5"/>
  <c r="S1413" i="5"/>
  <c r="AB1623" i="5"/>
  <c r="S1657" i="5"/>
  <c r="S2071" i="5"/>
  <c r="R2092" i="5"/>
  <c r="H2092" i="5"/>
  <c r="R207" i="5"/>
  <c r="F498" i="5"/>
  <c r="AB601" i="5"/>
  <c r="S624" i="5"/>
  <c r="S775" i="5"/>
  <c r="S886" i="5"/>
  <c r="AB902" i="5"/>
  <c r="AB1040" i="5"/>
  <c r="S1046" i="5"/>
  <c r="S1052" i="5"/>
  <c r="J1082" i="5"/>
  <c r="AB1469" i="5"/>
  <c r="S1784" i="5"/>
  <c r="AB1316" i="5"/>
  <c r="AB1586" i="5"/>
  <c r="AB1885" i="5"/>
  <c r="S2008" i="5"/>
  <c r="S2016" i="5"/>
  <c r="S2026" i="5"/>
  <c r="AB2156" i="5"/>
  <c r="AB2234" i="5"/>
  <c r="AB2305" i="5"/>
  <c r="AB2376" i="5"/>
  <c r="J1389" i="5"/>
  <c r="AB1421" i="5"/>
  <c r="AB1599" i="5"/>
  <c r="AB1630" i="5"/>
  <c r="AB1713" i="5"/>
  <c r="AB1871" i="5"/>
  <c r="S2231" i="5"/>
  <c r="H2322" i="5"/>
  <c r="AB2348" i="5"/>
  <c r="S1261" i="5"/>
  <c r="S1371" i="5"/>
  <c r="AB1504" i="5"/>
  <c r="S1518" i="5"/>
  <c r="AB1583" i="5"/>
  <c r="S1630" i="5"/>
  <c r="AB1638" i="5"/>
  <c r="S1641" i="5"/>
  <c r="S1654" i="5"/>
  <c r="S1748" i="5"/>
  <c r="AB1765" i="5"/>
  <c r="S1767" i="5"/>
  <c r="S1838" i="5"/>
  <c r="S1846" i="5"/>
  <c r="S1885" i="5"/>
  <c r="S2041" i="5"/>
  <c r="AB2097" i="5"/>
  <c r="AB2111" i="5"/>
  <c r="AB2140" i="5"/>
  <c r="AB2144" i="5"/>
  <c r="S1363" i="5"/>
  <c r="S1494" i="5"/>
  <c r="AB1838" i="5"/>
  <c r="S1956" i="5"/>
  <c r="S1981" i="5"/>
  <c r="S2118" i="5"/>
  <c r="AB2138" i="5"/>
  <c r="AB2222" i="5"/>
  <c r="R2423" i="5"/>
  <c r="AB1246" i="5"/>
  <c r="S1268" i="5"/>
  <c r="S1282" i="5"/>
  <c r="S1343" i="5"/>
  <c r="I1369" i="5"/>
  <c r="AB1516" i="5"/>
  <c r="S1534" i="5"/>
  <c r="AB1642" i="5"/>
  <c r="AB1689" i="5"/>
  <c r="S1813" i="5"/>
  <c r="AB1845" i="5"/>
  <c r="I1943" i="5"/>
  <c r="S1948" i="5"/>
  <c r="H1951" i="5"/>
  <c r="H1966" i="5"/>
  <c r="S2232" i="5"/>
  <c r="S2377" i="5"/>
  <c r="I2392" i="5"/>
  <c r="S1216" i="5"/>
  <c r="S1233" i="5"/>
  <c r="S1236" i="5"/>
  <c r="S1243" i="5"/>
  <c r="S1246" i="5"/>
  <c r="AB1282" i="5"/>
  <c r="S1574" i="5"/>
  <c r="S1642" i="5"/>
  <c r="S1658" i="5"/>
  <c r="S1736" i="5"/>
  <c r="S1785" i="5"/>
  <c r="AB1949" i="5"/>
  <c r="AB1973" i="5"/>
  <c r="AB2002" i="5"/>
  <c r="J2088" i="5"/>
  <c r="R2132" i="5"/>
  <c r="AB2164" i="5"/>
  <c r="S2174" i="5"/>
  <c r="S2402" i="5"/>
  <c r="I2408" i="5"/>
  <c r="H1160" i="5"/>
  <c r="R1172" i="5"/>
  <c r="H1184" i="5"/>
  <c r="S1222" i="5"/>
  <c r="S1248" i="5"/>
  <c r="AB1280" i="5"/>
  <c r="AB1288" i="5"/>
  <c r="AB1334" i="5"/>
  <c r="I1397" i="5"/>
  <c r="AB1500" i="5"/>
  <c r="AB1524" i="5"/>
  <c r="AB1564" i="5"/>
  <c r="S1598" i="5"/>
  <c r="S1601" i="5"/>
  <c r="AB1674" i="5"/>
  <c r="AB1681" i="5"/>
  <c r="S1684" i="5"/>
  <c r="S1700" i="5"/>
  <c r="S1721" i="5"/>
  <c r="S1749" i="5"/>
  <c r="S1880" i="5"/>
  <c r="S1912" i="5"/>
  <c r="AB2005" i="5"/>
  <c r="AB2040" i="5"/>
  <c r="AB2092" i="5"/>
  <c r="AB2175" i="5"/>
  <c r="S2405" i="5"/>
  <c r="AB837" i="5"/>
  <c r="S837" i="5"/>
  <c r="AB1805" i="5"/>
  <c r="S1805" i="5"/>
  <c r="AB152" i="5"/>
  <c r="R167" i="5"/>
  <c r="R405" i="5"/>
  <c r="F528" i="5"/>
  <c r="I656" i="5"/>
  <c r="S680" i="5"/>
  <c r="AB112" i="5"/>
  <c r="H394" i="5"/>
  <c r="F394" i="5"/>
  <c r="S1439" i="5"/>
  <c r="AB204" i="5"/>
  <c r="AB240" i="5"/>
  <c r="AB1389" i="5"/>
  <c r="S1389" i="5"/>
  <c r="R6" i="5"/>
  <c r="R68" i="5"/>
  <c r="AB92" i="5"/>
  <c r="R109" i="5"/>
  <c r="H129" i="5"/>
  <c r="R129" i="5"/>
  <c r="I129" i="5"/>
  <c r="I217" i="5"/>
  <c r="F217" i="5"/>
  <c r="I303" i="5"/>
  <c r="H303" i="5"/>
  <c r="F303" i="5"/>
  <c r="I421" i="5"/>
  <c r="H421" i="5"/>
  <c r="S583" i="5"/>
  <c r="R40" i="5"/>
  <c r="H113" i="5"/>
  <c r="R113" i="5"/>
  <c r="J113" i="5"/>
  <c r="I136" i="5"/>
  <c r="F410" i="5"/>
  <c r="R504" i="5"/>
  <c r="AB108" i="5"/>
  <c r="I140" i="5"/>
  <c r="H140" i="5"/>
  <c r="J494" i="5"/>
  <c r="H494" i="5"/>
  <c r="AB120" i="5"/>
  <c r="R241" i="5"/>
  <c r="J241" i="5"/>
  <c r="H334" i="5"/>
  <c r="AB88" i="5"/>
  <c r="R14" i="5"/>
  <c r="AB128" i="5"/>
  <c r="F314" i="5"/>
  <c r="I314" i="5"/>
  <c r="H314" i="5"/>
  <c r="R343" i="5"/>
  <c r="J343" i="5"/>
  <c r="F397" i="5"/>
  <c r="I449" i="5"/>
  <c r="F449" i="5"/>
  <c r="AB172" i="5"/>
  <c r="AB193" i="5"/>
  <c r="AB209" i="5"/>
  <c r="I318" i="5"/>
  <c r="AB396" i="5"/>
  <c r="AB414" i="5"/>
  <c r="I469" i="5"/>
  <c r="AB502" i="5"/>
  <c r="R526" i="5"/>
  <c r="F526" i="5"/>
  <c r="AB537" i="5"/>
  <c r="I616" i="5"/>
  <c r="R616" i="5"/>
  <c r="F616" i="5"/>
  <c r="S664" i="5"/>
  <c r="S774" i="5"/>
  <c r="AB817" i="5"/>
  <c r="AB849" i="5"/>
  <c r="S849" i="5"/>
  <c r="S861" i="5"/>
  <c r="AB884" i="5"/>
  <c r="H916" i="5"/>
  <c r="AB916" i="5"/>
  <c r="AB932" i="5"/>
  <c r="S932" i="5"/>
  <c r="S1070" i="5"/>
  <c r="R1152" i="5"/>
  <c r="J1152" i="5"/>
  <c r="I1152" i="5"/>
  <c r="H1152" i="5"/>
  <c r="R546" i="5"/>
  <c r="R586" i="5"/>
  <c r="I664" i="5"/>
  <c r="J664" i="5"/>
  <c r="F730" i="5"/>
  <c r="R793" i="5"/>
  <c r="AB793" i="5"/>
  <c r="S858" i="5"/>
  <c r="S921" i="5"/>
  <c r="AB924" i="5"/>
  <c r="F928" i="5"/>
  <c r="H928" i="5"/>
  <c r="AB968" i="5"/>
  <c r="S968" i="5"/>
  <c r="F1028" i="5"/>
  <c r="AB1028" i="5"/>
  <c r="AB132" i="5"/>
  <c r="F133" i="5"/>
  <c r="AB205" i="5"/>
  <c r="AB217" i="5"/>
  <c r="AB376" i="5"/>
  <c r="F440" i="5"/>
  <c r="AB493" i="5"/>
  <c r="F502" i="5"/>
  <c r="AB638" i="5"/>
  <c r="R638" i="5"/>
  <c r="S655" i="5"/>
  <c r="AB750" i="5"/>
  <c r="H814" i="5"/>
  <c r="AB814" i="5"/>
  <c r="AB824" i="5"/>
  <c r="S824" i="5"/>
  <c r="S892" i="5"/>
  <c r="F917" i="5"/>
  <c r="H917" i="5"/>
  <c r="F1045" i="5"/>
  <c r="I197" i="5"/>
  <c r="R558" i="5"/>
  <c r="S581" i="5"/>
  <c r="S591" i="5"/>
  <c r="S675" i="5"/>
  <c r="F728" i="5"/>
  <c r="AB778" i="5"/>
  <c r="S853" i="5"/>
  <c r="S869" i="5"/>
  <c r="S880" i="5"/>
  <c r="S918" i="5"/>
  <c r="AB956" i="5"/>
  <c r="S956" i="5"/>
  <c r="H1017" i="5"/>
  <c r="F1017" i="5"/>
  <c r="H1025" i="5"/>
  <c r="AB149" i="5"/>
  <c r="AB157" i="5"/>
  <c r="J205" i="5"/>
  <c r="AB224" i="5"/>
  <c r="AB298" i="5"/>
  <c r="AB393" i="5"/>
  <c r="F422" i="5"/>
  <c r="S653" i="5"/>
  <c r="S698" i="5"/>
  <c r="I728" i="5"/>
  <c r="S765" i="5"/>
  <c r="S801" i="5"/>
  <c r="AB890" i="5"/>
  <c r="S890" i="5"/>
  <c r="AB509" i="5"/>
  <c r="R598" i="5"/>
  <c r="S632" i="5"/>
  <c r="R738" i="5"/>
  <c r="I738" i="5"/>
  <c r="F738" i="5"/>
  <c r="AB100" i="5"/>
  <c r="AB116" i="5"/>
  <c r="AB161" i="5"/>
  <c r="AB181" i="5"/>
  <c r="AB220" i="5"/>
  <c r="AB258" i="5"/>
  <c r="H335" i="5"/>
  <c r="AB338" i="5"/>
  <c r="AB346" i="5"/>
  <c r="AB356" i="5"/>
  <c r="AB364" i="5"/>
  <c r="AB400" i="5"/>
  <c r="AB410" i="5"/>
  <c r="F445" i="5"/>
  <c r="J588" i="5"/>
  <c r="R588" i="5"/>
  <c r="AB622" i="5"/>
  <c r="I726" i="5"/>
  <c r="AB798" i="5"/>
  <c r="S851" i="5"/>
  <c r="S864" i="5"/>
  <c r="S937" i="5"/>
  <c r="AB517" i="5"/>
  <c r="AB545" i="5"/>
  <c r="AB552" i="5"/>
  <c r="AB581" i="5"/>
  <c r="AB583" i="5"/>
  <c r="AB588" i="5"/>
  <c r="AB596" i="5"/>
  <c r="AB680" i="5"/>
  <c r="F722" i="5"/>
  <c r="S724" i="5"/>
  <c r="S740" i="5"/>
  <c r="AB748" i="5"/>
  <c r="J751" i="5"/>
  <c r="AB765" i="5"/>
  <c r="AB767" i="5"/>
  <c r="S787" i="5"/>
  <c r="S798" i="5"/>
  <c r="S803" i="5"/>
  <c r="S805" i="5"/>
  <c r="AB830" i="5"/>
  <c r="AB853" i="5"/>
  <c r="AB858" i="5"/>
  <c r="AB869" i="5"/>
  <c r="AB872" i="5"/>
  <c r="S875" i="5"/>
  <c r="S884" i="5"/>
  <c r="AB887" i="5"/>
  <c r="S894" i="5"/>
  <c r="S906" i="5"/>
  <c r="S916" i="5"/>
  <c r="F973" i="5"/>
  <c r="S1034" i="5"/>
  <c r="AB1049" i="5"/>
  <c r="F1111" i="5"/>
  <c r="AB1647" i="5"/>
  <c r="AB751" i="5"/>
  <c r="S1032" i="5"/>
  <c r="F1061" i="5"/>
  <c r="H1061" i="5"/>
  <c r="J1094" i="5"/>
  <c r="S1138" i="5"/>
  <c r="S1380" i="5"/>
  <c r="AB543" i="5"/>
  <c r="AB591" i="5"/>
  <c r="R657" i="5"/>
  <c r="S660" i="5"/>
  <c r="F674" i="5"/>
  <c r="AB690" i="5"/>
  <c r="AB873" i="5"/>
  <c r="AB900" i="5"/>
  <c r="AB960" i="5"/>
  <c r="AB985" i="5"/>
  <c r="AB1068" i="5"/>
  <c r="H1068" i="5"/>
  <c r="AB1314" i="5"/>
  <c r="S1314" i="5"/>
  <c r="S1530" i="5"/>
  <c r="AB525" i="5"/>
  <c r="AB557" i="5"/>
  <c r="AB559" i="5"/>
  <c r="F618" i="5"/>
  <c r="S628" i="5"/>
  <c r="S636" i="5"/>
  <c r="S644" i="5"/>
  <c r="H649" i="5"/>
  <c r="J672" i="5"/>
  <c r="I674" i="5"/>
  <c r="S696" i="5"/>
  <c r="S716" i="5"/>
  <c r="S777" i="5"/>
  <c r="S783" i="5"/>
  <c r="S804" i="5"/>
  <c r="S806" i="5"/>
  <c r="S815" i="5"/>
  <c r="F831" i="5"/>
  <c r="AB840" i="5"/>
  <c r="S873" i="5"/>
  <c r="S878" i="5"/>
  <c r="AB888" i="5"/>
  <c r="S930" i="5"/>
  <c r="S1016" i="5"/>
  <c r="S1038" i="5"/>
  <c r="H1044" i="5"/>
  <c r="H1078" i="5"/>
  <c r="I1085" i="5"/>
  <c r="AB1135" i="5"/>
  <c r="S1135" i="5"/>
  <c r="S559" i="5"/>
  <c r="S569" i="5"/>
  <c r="S571" i="5"/>
  <c r="AB589" i="5"/>
  <c r="S609" i="5"/>
  <c r="AB630" i="5"/>
  <c r="S647" i="5"/>
  <c r="F686" i="5"/>
  <c r="H758" i="5"/>
  <c r="S802" i="5"/>
  <c r="S823" i="5"/>
  <c r="AB829" i="5"/>
  <c r="S833" i="5"/>
  <c r="S840" i="5"/>
  <c r="S854" i="5"/>
  <c r="S862" i="5"/>
  <c r="S865" i="5"/>
  <c r="S870" i="5"/>
  <c r="S883" i="5"/>
  <c r="S898" i="5"/>
  <c r="S905" i="5"/>
  <c r="S920" i="5"/>
  <c r="F964" i="5"/>
  <c r="S1041" i="5"/>
  <c r="AB1045" i="5"/>
  <c r="H1053" i="5"/>
  <c r="AB1060" i="5"/>
  <c r="S1099" i="5"/>
  <c r="AB1175" i="5"/>
  <c r="AB1262" i="5"/>
  <c r="H1262" i="5"/>
  <c r="AB1294" i="5"/>
  <c r="R1294" i="5"/>
  <c r="J1311" i="5"/>
  <c r="R1311" i="5"/>
  <c r="H1311" i="5"/>
  <c r="AB1327" i="5"/>
  <c r="R1327" i="5"/>
  <c r="AB777" i="5"/>
  <c r="S831" i="5"/>
  <c r="AB928" i="5"/>
  <c r="AB976" i="5"/>
  <c r="AB1048" i="5"/>
  <c r="S1083" i="5"/>
  <c r="AB551" i="5"/>
  <c r="AB564" i="5"/>
  <c r="S589" i="5"/>
  <c r="AB604" i="5"/>
  <c r="AB613" i="5"/>
  <c r="S645" i="5"/>
  <c r="AB650" i="5"/>
  <c r="S663" i="5"/>
  <c r="S676" i="5"/>
  <c r="S679" i="5"/>
  <c r="AB686" i="5"/>
  <c r="AB724" i="5"/>
  <c r="AB775" i="5"/>
  <c r="AB823" i="5"/>
  <c r="AB832" i="5"/>
  <c r="AB841" i="5"/>
  <c r="S846" i="5"/>
  <c r="F882" i="5"/>
  <c r="AB886" i="5"/>
  <c r="AB980" i="5"/>
  <c r="S1060" i="5"/>
  <c r="AB1359" i="5"/>
  <c r="S1359" i="5"/>
  <c r="AB996" i="5"/>
  <c r="AB1016" i="5"/>
  <c r="AB1104" i="5"/>
  <c r="AB1106" i="5"/>
  <c r="AB1112" i="5"/>
  <c r="S1128" i="5"/>
  <c r="AB1154" i="5"/>
  <c r="AB1165" i="5"/>
  <c r="AB1168" i="5"/>
  <c r="AB1255" i="5"/>
  <c r="AB1304" i="5"/>
  <c r="AB1318" i="5"/>
  <c r="AB1417" i="5"/>
  <c r="F1439" i="5"/>
  <c r="J1481" i="5"/>
  <c r="AB1496" i="5"/>
  <c r="S1570" i="5"/>
  <c r="I1831" i="5"/>
  <c r="S1120" i="5"/>
  <c r="S1330" i="5"/>
  <c r="S1761" i="5"/>
  <c r="S961" i="5"/>
  <c r="S974" i="5"/>
  <c r="S996" i="5"/>
  <c r="S1005" i="5"/>
  <c r="S1013" i="5"/>
  <c r="S1018" i="5"/>
  <c r="AB1032" i="5"/>
  <c r="S1073" i="5"/>
  <c r="AB1087" i="5"/>
  <c r="R1090" i="5"/>
  <c r="I1108" i="5"/>
  <c r="AB1149" i="5"/>
  <c r="I1184" i="5"/>
  <c r="S1204" i="5"/>
  <c r="S1215" i="5"/>
  <c r="S1217" i="5"/>
  <c r="S1220" i="5"/>
  <c r="AB1247" i="5"/>
  <c r="S1250" i="5"/>
  <c r="S1255" i="5"/>
  <c r="S1265" i="5"/>
  <c r="AB1286" i="5"/>
  <c r="S1289" i="5"/>
  <c r="S1292" i="5"/>
  <c r="J1297" i="5"/>
  <c r="S1304" i="5"/>
  <c r="AB1351" i="5"/>
  <c r="H1353" i="5"/>
  <c r="S1361" i="5"/>
  <c r="S1396" i="5"/>
  <c r="AB1401" i="5"/>
  <c r="J1437" i="5"/>
  <c r="H1437" i="5"/>
  <c r="S1455" i="5"/>
  <c r="S1479" i="5"/>
  <c r="S1487" i="5"/>
  <c r="AB1717" i="5"/>
  <c r="S1717" i="5"/>
  <c r="AB1865" i="5"/>
  <c r="S1865" i="5"/>
  <c r="S1968" i="5"/>
  <c r="AB992" i="5"/>
  <c r="AB1073" i="5"/>
  <c r="AB1136" i="5"/>
  <c r="S1151" i="5"/>
  <c r="S1194" i="5"/>
  <c r="S1211" i="5"/>
  <c r="S1214" i="5"/>
  <c r="AB1223" i="5"/>
  <c r="AB1242" i="5"/>
  <c r="S1274" i="5"/>
  <c r="AB1290" i="5"/>
  <c r="S1312" i="5"/>
  <c r="I1348" i="5"/>
  <c r="H1348" i="5"/>
  <c r="R1392" i="5"/>
  <c r="H1413" i="5"/>
  <c r="AB1432" i="5"/>
  <c r="R1434" i="5"/>
  <c r="S1437" i="5"/>
  <c r="S1449" i="5"/>
  <c r="AB1453" i="5"/>
  <c r="S1473" i="5"/>
  <c r="S1506" i="5"/>
  <c r="AB1520" i="5"/>
  <c r="S1585" i="5"/>
  <c r="AB1658" i="5"/>
  <c r="F1658" i="5"/>
  <c r="R1694" i="5"/>
  <c r="H1694" i="5"/>
  <c r="R1816" i="5"/>
  <c r="H1816" i="5"/>
  <c r="I1879" i="5"/>
  <c r="AB1882" i="5"/>
  <c r="AB1954" i="5"/>
  <c r="S2252" i="5"/>
  <c r="AB1009" i="5"/>
  <c r="AB1044" i="5"/>
  <c r="AB1064" i="5"/>
  <c r="AB1167" i="5"/>
  <c r="F1247" i="5"/>
  <c r="H1250" i="5"/>
  <c r="F1286" i="5"/>
  <c r="S1393" i="5"/>
  <c r="R1396" i="5"/>
  <c r="I1453" i="5"/>
  <c r="AB1481" i="5"/>
  <c r="S1498" i="5"/>
  <c r="AB1503" i="5"/>
  <c r="S1550" i="5"/>
  <c r="AB1575" i="5"/>
  <c r="AB1582" i="5"/>
  <c r="AB1622" i="5"/>
  <c r="S1724" i="5"/>
  <c r="AB1793" i="5"/>
  <c r="AB1902" i="5"/>
  <c r="S2148" i="5"/>
  <c r="AB2178" i="5"/>
  <c r="S2178" i="5"/>
  <c r="AB1151" i="5"/>
  <c r="S1219" i="5"/>
  <c r="J1466" i="5"/>
  <c r="S1602" i="5"/>
  <c r="S1662" i="5"/>
  <c r="AB1677" i="5"/>
  <c r="I1789" i="5"/>
  <c r="F1869" i="5"/>
  <c r="S2014" i="5"/>
  <c r="S929" i="5"/>
  <c r="AB936" i="5"/>
  <c r="S949" i="5"/>
  <c r="S962" i="5"/>
  <c r="S973" i="5"/>
  <c r="S981" i="5"/>
  <c r="S984" i="5"/>
  <c r="S986" i="5"/>
  <c r="S989" i="5"/>
  <c r="S1006" i="5"/>
  <c r="S1024" i="5"/>
  <c r="AB1089" i="5"/>
  <c r="AB1096" i="5"/>
  <c r="S1098" i="5"/>
  <c r="AB1159" i="5"/>
  <c r="S1160" i="5"/>
  <c r="S1170" i="5"/>
  <c r="S1192" i="5"/>
  <c r="S1195" i="5"/>
  <c r="S1223" i="5"/>
  <c r="I1247" i="5"/>
  <c r="S1275" i="5"/>
  <c r="S1286" i="5"/>
  <c r="AB1324" i="5"/>
  <c r="AB1335" i="5"/>
  <c r="AB1396" i="5"/>
  <c r="H1412" i="5"/>
  <c r="F1412" i="5"/>
  <c r="AB1433" i="5"/>
  <c r="S1453" i="5"/>
  <c r="AB1464" i="5"/>
  <c r="S1609" i="5"/>
  <c r="S1707" i="5"/>
  <c r="S1780" i="5"/>
  <c r="F1982" i="5"/>
  <c r="AB1556" i="5"/>
  <c r="AB1560" i="5"/>
  <c r="S1661" i="5"/>
  <c r="AB1663" i="5"/>
  <c r="AB1679" i="5"/>
  <c r="AB1687" i="5"/>
  <c r="S1701" i="5"/>
  <c r="AB1709" i="5"/>
  <c r="S1716" i="5"/>
  <c r="AB1733" i="5"/>
  <c r="S1765" i="5"/>
  <c r="S1781" i="5"/>
  <c r="S1792" i="5"/>
  <c r="S1830" i="5"/>
  <c r="H1840" i="5"/>
  <c r="S1849" i="5"/>
  <c r="S1869" i="5"/>
  <c r="I1951" i="5"/>
  <c r="J1951" i="5"/>
  <c r="F1951" i="5"/>
  <c r="F2126" i="5"/>
  <c r="AB1602" i="5"/>
  <c r="AB1688" i="5"/>
  <c r="AB1761" i="5"/>
  <c r="S2194" i="5"/>
  <c r="AB2194" i="5"/>
  <c r="S2284" i="5"/>
  <c r="S2321" i="5"/>
  <c r="AB2321" i="5"/>
  <c r="AB2343" i="5"/>
  <c r="AB1493" i="5"/>
  <c r="AB1495" i="5"/>
  <c r="AB1544" i="5"/>
  <c r="AB1578" i="5"/>
  <c r="AB1813" i="5"/>
  <c r="S1816" i="5"/>
  <c r="AB1822" i="5"/>
  <c r="S1845" i="5"/>
  <c r="AB1878" i="5"/>
  <c r="S1952" i="5"/>
  <c r="AB1990" i="5"/>
  <c r="F2127" i="5"/>
  <c r="S2294" i="5"/>
  <c r="AB1465" i="5"/>
  <c r="AB1532" i="5"/>
  <c r="AB1562" i="5"/>
  <c r="AB1567" i="5"/>
  <c r="F1602" i="5"/>
  <c r="S1613" i="5"/>
  <c r="I1615" i="5"/>
  <c r="AB1625" i="5"/>
  <c r="S1637" i="5"/>
  <c r="S1653" i="5"/>
  <c r="AB1703" i="5"/>
  <c r="S1764" i="5"/>
  <c r="H1766" i="5"/>
  <c r="AB1802" i="5"/>
  <c r="AB1817" i="5"/>
  <c r="S1822" i="5"/>
  <c r="S1829" i="5"/>
  <c r="S1853" i="5"/>
  <c r="S1873" i="5"/>
  <c r="AB1876" i="5"/>
  <c r="AB1879" i="5"/>
  <c r="F1921" i="5"/>
  <c r="AB1962" i="5"/>
  <c r="AB1512" i="5"/>
  <c r="AB1548" i="5"/>
  <c r="S1720" i="5"/>
  <c r="AB1729" i="5"/>
  <c r="AB1764" i="5"/>
  <c r="AB1840" i="5"/>
  <c r="F2023" i="5"/>
  <c r="I2149" i="5"/>
  <c r="AB1720" i="5"/>
  <c r="AB1926" i="5"/>
  <c r="S1988" i="5"/>
  <c r="AB1998" i="5"/>
  <c r="S1998" i="5"/>
  <c r="F2266" i="5"/>
  <c r="R2282" i="5"/>
  <c r="F2282" i="5"/>
  <c r="AB1773" i="5"/>
  <c r="S1776" i="5"/>
  <c r="AB1806" i="5"/>
  <c r="R1832" i="5"/>
  <c r="S1960" i="5"/>
  <c r="S1973" i="5"/>
  <c r="S1977" i="5"/>
  <c r="H2215" i="5"/>
  <c r="S2313" i="5"/>
  <c r="AB2313" i="5"/>
  <c r="AB2392" i="5"/>
  <c r="AB1905" i="5"/>
  <c r="AB1928" i="5"/>
  <c r="AB1946" i="5"/>
  <c r="AB1950" i="5"/>
  <c r="AB1964" i="5"/>
  <c r="AB1970" i="5"/>
  <c r="S2000" i="5"/>
  <c r="AB2036" i="5"/>
  <c r="AB2044" i="5"/>
  <c r="S2046" i="5"/>
  <c r="S2058" i="5"/>
  <c r="AB2100" i="5"/>
  <c r="AB2104" i="5"/>
  <c r="AB2136" i="5"/>
  <c r="AB2148" i="5"/>
  <c r="AB2168" i="5"/>
  <c r="AB2252" i="5"/>
  <c r="S2268" i="5"/>
  <c r="S2271" i="5"/>
  <c r="AB2335" i="5"/>
  <c r="S2393" i="5"/>
  <c r="AB2398" i="5"/>
  <c r="H2414" i="5"/>
  <c r="I2416" i="5"/>
  <c r="J2416" i="5"/>
  <c r="AB1908" i="5"/>
  <c r="AB1941" i="5"/>
  <c r="AB1958" i="5"/>
  <c r="AB1996" i="5"/>
  <c r="AB2039" i="5"/>
  <c r="AB2045" i="5"/>
  <c r="S2065" i="5"/>
  <c r="S2172" i="5"/>
  <c r="R2181" i="5"/>
  <c r="S2234" i="5"/>
  <c r="AB2239" i="5"/>
  <c r="S2260" i="5"/>
  <c r="AB2263" i="5"/>
  <c r="AB2271" i="5"/>
  <c r="I2280" i="5"/>
  <c r="AB2297" i="5"/>
  <c r="AB2330" i="5"/>
  <c r="AB2359" i="5"/>
  <c r="AB2364" i="5"/>
  <c r="AB2381" i="5"/>
  <c r="S2021" i="5"/>
  <c r="S2042" i="5"/>
  <c r="S2114" i="5"/>
  <c r="S2162" i="5"/>
  <c r="S2164" i="5"/>
  <c r="S2192" i="5"/>
  <c r="I2224" i="5"/>
  <c r="S2250" i="5"/>
  <c r="S2263" i="5"/>
  <c r="S2276" i="5"/>
  <c r="S2334" i="5"/>
  <c r="S2349" i="5"/>
  <c r="S2354" i="5"/>
  <c r="S2374" i="5"/>
  <c r="S2406" i="5"/>
  <c r="AB1889" i="5"/>
  <c r="AB1901" i="5"/>
  <c r="AB1910" i="5"/>
  <c r="AB1918" i="5"/>
  <c r="AB1957" i="5"/>
  <c r="AB1986" i="5"/>
  <c r="AB1999" i="5"/>
  <c r="AB2010" i="5"/>
  <c r="S2018" i="5"/>
  <c r="AB2034" i="5"/>
  <c r="S2045" i="5"/>
  <c r="J2136" i="5"/>
  <c r="AB2152" i="5"/>
  <c r="AB2231" i="5"/>
  <c r="AB2232" i="5"/>
  <c r="S2404" i="5"/>
  <c r="H2408" i="5"/>
  <c r="H2141" i="5"/>
  <c r="AB2198" i="5"/>
  <c r="AB2224" i="5"/>
  <c r="S1929" i="5"/>
  <c r="AB1978" i="5"/>
  <c r="AB2032" i="5"/>
  <c r="AB2049" i="5"/>
  <c r="AB2076" i="5"/>
  <c r="H2100" i="5"/>
  <c r="J2132" i="5"/>
  <c r="I2144" i="5"/>
  <c r="R2157" i="5"/>
  <c r="S2160" i="5"/>
  <c r="AB2174" i="5"/>
  <c r="AB2225" i="5"/>
  <c r="S2275" i="5"/>
  <c r="H2306" i="5"/>
  <c r="H2324" i="5"/>
  <c r="AB2382" i="5"/>
  <c r="S2408" i="5"/>
  <c r="AB2418" i="5"/>
  <c r="R111" i="5"/>
  <c r="H137" i="5"/>
  <c r="F137" i="5"/>
  <c r="R137" i="5"/>
  <c r="I137" i="5"/>
  <c r="J137" i="5"/>
  <c r="R19" i="5"/>
  <c r="F135" i="5"/>
  <c r="H169" i="5"/>
  <c r="R169" i="5"/>
  <c r="F169" i="5"/>
  <c r="J169" i="5"/>
  <c r="I169" i="5"/>
  <c r="R25" i="5"/>
  <c r="F119" i="5"/>
  <c r="H125" i="5"/>
  <c r="F125" i="5"/>
  <c r="I125" i="5"/>
  <c r="R125" i="5"/>
  <c r="J125" i="5"/>
  <c r="R183" i="5"/>
  <c r="F183" i="5"/>
  <c r="H189" i="5"/>
  <c r="J189" i="5"/>
  <c r="H201" i="5"/>
  <c r="R201" i="5"/>
  <c r="J201" i="5"/>
  <c r="I201" i="5"/>
  <c r="F201" i="5"/>
  <c r="R77" i="5"/>
  <c r="R11" i="5"/>
  <c r="R61" i="5"/>
  <c r="H141" i="5"/>
  <c r="R141" i="5"/>
  <c r="J141" i="5"/>
  <c r="I141" i="5"/>
  <c r="F141" i="5"/>
  <c r="R38" i="5"/>
  <c r="R83" i="5"/>
  <c r="H165" i="5"/>
  <c r="R165" i="5"/>
  <c r="J165" i="5"/>
  <c r="F165" i="5"/>
  <c r="R279" i="5"/>
  <c r="J279" i="5"/>
  <c r="H279" i="5"/>
  <c r="F279" i="5"/>
  <c r="R91" i="5"/>
  <c r="H145" i="5"/>
  <c r="R145" i="5"/>
  <c r="J145" i="5"/>
  <c r="I145" i="5"/>
  <c r="F145" i="5"/>
  <c r="F191" i="5"/>
  <c r="R23" i="5"/>
  <c r="AB102" i="5"/>
  <c r="R121" i="5"/>
  <c r="AB146" i="5"/>
  <c r="AB153" i="5"/>
  <c r="R173" i="5"/>
  <c r="R231" i="5"/>
  <c r="F231" i="5"/>
  <c r="H237" i="5"/>
  <c r="F237" i="5"/>
  <c r="R237" i="5"/>
  <c r="J263" i="5"/>
  <c r="H263" i="5"/>
  <c r="I289" i="5"/>
  <c r="F289" i="5"/>
  <c r="R346" i="5"/>
  <c r="I346" i="5"/>
  <c r="R386" i="5"/>
  <c r="I386" i="5"/>
  <c r="H386" i="5"/>
  <c r="I390" i="5"/>
  <c r="H390" i="5"/>
  <c r="F390" i="5"/>
  <c r="AB397" i="5"/>
  <c r="I399" i="5"/>
  <c r="R399" i="5"/>
  <c r="J399" i="5"/>
  <c r="F399" i="5"/>
  <c r="J434" i="5"/>
  <c r="H434" i="5"/>
  <c r="R434" i="5"/>
  <c r="J490" i="5"/>
  <c r="H490" i="5"/>
  <c r="F490" i="5"/>
  <c r="R641" i="5"/>
  <c r="H641" i="5"/>
  <c r="H646" i="5"/>
  <c r="AB164" i="5"/>
  <c r="AB196" i="5"/>
  <c r="H197" i="5"/>
  <c r="J197" i="5"/>
  <c r="AB200" i="5"/>
  <c r="AB212" i="5"/>
  <c r="I237" i="5"/>
  <c r="H271" i="5"/>
  <c r="F271" i="5"/>
  <c r="AB305" i="5"/>
  <c r="I311" i="5"/>
  <c r="J311" i="5"/>
  <c r="H311" i="5"/>
  <c r="F311" i="5"/>
  <c r="H346" i="5"/>
  <c r="R370" i="5"/>
  <c r="I370" i="5"/>
  <c r="H370" i="5"/>
  <c r="I374" i="5"/>
  <c r="H374" i="5"/>
  <c r="F374" i="5"/>
  <c r="R562" i="5"/>
  <c r="J562" i="5"/>
  <c r="F562" i="5"/>
  <c r="AB249" i="5"/>
  <c r="AB96" i="5"/>
  <c r="AB124" i="5"/>
  <c r="AB136" i="5"/>
  <c r="H177" i="5"/>
  <c r="R177" i="5"/>
  <c r="J237" i="5"/>
  <c r="H241" i="5"/>
  <c r="I241" i="5"/>
  <c r="F241" i="5"/>
  <c r="AB257" i="5"/>
  <c r="AB272" i="5"/>
  <c r="I290" i="5"/>
  <c r="R290" i="5"/>
  <c r="F290" i="5"/>
  <c r="I295" i="5"/>
  <c r="R295" i="5"/>
  <c r="J295" i="5"/>
  <c r="H295" i="5"/>
  <c r="F295" i="5"/>
  <c r="R298" i="5"/>
  <c r="I298" i="5"/>
  <c r="I322" i="5"/>
  <c r="R322" i="5"/>
  <c r="F322" i="5"/>
  <c r="AB337" i="5"/>
  <c r="H342" i="5"/>
  <c r="F342" i="5"/>
  <c r="I351" i="5"/>
  <c r="J351" i="5"/>
  <c r="H351" i="5"/>
  <c r="F351" i="5"/>
  <c r="F370" i="5"/>
  <c r="R458" i="5"/>
  <c r="H458" i="5"/>
  <c r="R474" i="5"/>
  <c r="H474" i="5"/>
  <c r="R602" i="5"/>
  <c r="F602" i="5"/>
  <c r="AB809" i="5"/>
  <c r="J809" i="5"/>
  <c r="S945" i="5"/>
  <c r="AB945" i="5"/>
  <c r="H161" i="5"/>
  <c r="I161" i="5"/>
  <c r="AB232" i="5"/>
  <c r="I350" i="5"/>
  <c r="H350" i="5"/>
  <c r="F350" i="5"/>
  <c r="I367" i="5"/>
  <c r="J367" i="5"/>
  <c r="H367" i="5"/>
  <c r="F367" i="5"/>
  <c r="AB10" i="5"/>
  <c r="AB6" i="5"/>
  <c r="R9" i="5"/>
  <c r="R31" i="5"/>
  <c r="R57" i="5"/>
  <c r="AB86" i="5"/>
  <c r="AB114" i="5"/>
  <c r="F121" i="5"/>
  <c r="AB130" i="5"/>
  <c r="AB134" i="5"/>
  <c r="AB148" i="5"/>
  <c r="AB156" i="5"/>
  <c r="AB168" i="5"/>
  <c r="F205" i="5"/>
  <c r="H213" i="5"/>
  <c r="R215" i="5"/>
  <c r="F215" i="5"/>
  <c r="H233" i="5"/>
  <c r="R233" i="5"/>
  <c r="J233" i="5"/>
  <c r="I233" i="5"/>
  <c r="AB236" i="5"/>
  <c r="I246" i="5"/>
  <c r="AB279" i="5"/>
  <c r="H298" i="5"/>
  <c r="AB325" i="5"/>
  <c r="I342" i="5"/>
  <c r="R351" i="5"/>
  <c r="R354" i="5"/>
  <c r="I354" i="5"/>
  <c r="H354" i="5"/>
  <c r="I358" i="5"/>
  <c r="H358" i="5"/>
  <c r="F358" i="5"/>
  <c r="I375" i="5"/>
  <c r="I391" i="5"/>
  <c r="R391" i="5"/>
  <c r="H391" i="5"/>
  <c r="F391" i="5"/>
  <c r="AB413" i="5"/>
  <c r="AB471" i="5"/>
  <c r="R548" i="5"/>
  <c r="F548" i="5"/>
  <c r="H786" i="5"/>
  <c r="J786" i="5"/>
  <c r="AB208" i="5"/>
  <c r="AB140" i="5"/>
  <c r="F161" i="5"/>
  <c r="F173" i="5"/>
  <c r="H225" i="5"/>
  <c r="J225" i="5"/>
  <c r="I225" i="5"/>
  <c r="F225" i="5"/>
  <c r="AB248" i="5"/>
  <c r="AB265" i="5"/>
  <c r="I287" i="5"/>
  <c r="R287" i="5"/>
  <c r="J287" i="5"/>
  <c r="H287" i="5"/>
  <c r="J327" i="5"/>
  <c r="H327" i="5"/>
  <c r="R378" i="5"/>
  <c r="I378" i="5"/>
  <c r="H378" i="5"/>
  <c r="I382" i="5"/>
  <c r="H382" i="5"/>
  <c r="F382" i="5"/>
  <c r="R398" i="5"/>
  <c r="I398" i="5"/>
  <c r="R702" i="5"/>
  <c r="I702" i="5"/>
  <c r="F702" i="5"/>
  <c r="F113" i="5"/>
  <c r="I121" i="5"/>
  <c r="AB144" i="5"/>
  <c r="AB165" i="5"/>
  <c r="I173" i="5"/>
  <c r="AB180" i="5"/>
  <c r="AB188" i="5"/>
  <c r="F197" i="5"/>
  <c r="AB201" i="5"/>
  <c r="AB216" i="5"/>
  <c r="H217" i="5"/>
  <c r="R217" i="5"/>
  <c r="J217" i="5"/>
  <c r="J255" i="5"/>
  <c r="H255" i="5"/>
  <c r="F255" i="5"/>
  <c r="R306" i="5"/>
  <c r="F310" i="5"/>
  <c r="R338" i="5"/>
  <c r="I338" i="5"/>
  <c r="H338" i="5"/>
  <c r="F338" i="5"/>
  <c r="J359" i="5"/>
  <c r="F378" i="5"/>
  <c r="H453" i="5"/>
  <c r="H465" i="5"/>
  <c r="F465" i="5"/>
  <c r="J580" i="5"/>
  <c r="R580" i="5"/>
  <c r="F580" i="5"/>
  <c r="I684" i="5"/>
  <c r="AB264" i="5"/>
  <c r="AB16" i="5"/>
  <c r="AB104" i="5"/>
  <c r="I117" i="5"/>
  <c r="J121" i="5"/>
  <c r="J161" i="5"/>
  <c r="AB169" i="5"/>
  <c r="J173" i="5"/>
  <c r="AB189" i="5"/>
  <c r="H205" i="5"/>
  <c r="I205" i="5"/>
  <c r="I209" i="5"/>
  <c r="AB256" i="5"/>
  <c r="R263" i="5"/>
  <c r="AB273" i="5"/>
  <c r="F287" i="5"/>
  <c r="F319" i="5"/>
  <c r="R330" i="5"/>
  <c r="I330" i="5"/>
  <c r="H330" i="5"/>
  <c r="F330" i="5"/>
  <c r="I343" i="5"/>
  <c r="H343" i="5"/>
  <c r="F343" i="5"/>
  <c r="R362" i="5"/>
  <c r="I362" i="5"/>
  <c r="H362" i="5"/>
  <c r="I366" i="5"/>
  <c r="H366" i="5"/>
  <c r="F366" i="5"/>
  <c r="H383" i="5"/>
  <c r="F383" i="5"/>
  <c r="R390" i="5"/>
  <c r="AB487" i="5"/>
  <c r="J450" i="5"/>
  <c r="J482" i="5"/>
  <c r="R486" i="5"/>
  <c r="J486" i="5"/>
  <c r="H486" i="5"/>
  <c r="F506" i="5"/>
  <c r="R506" i="5"/>
  <c r="AB553" i="5"/>
  <c r="AB565" i="5"/>
  <c r="S565" i="5"/>
  <c r="S597" i="5"/>
  <c r="I608" i="5"/>
  <c r="R608" i="5"/>
  <c r="F608" i="5"/>
  <c r="S646" i="5"/>
  <c r="AB646" i="5"/>
  <c r="I676" i="5"/>
  <c r="AB694" i="5"/>
  <c r="R694" i="5"/>
  <c r="AB791" i="5"/>
  <c r="S791" i="5"/>
  <c r="H948" i="5"/>
  <c r="F948" i="5"/>
  <c r="R1350" i="5"/>
  <c r="J1350" i="5"/>
  <c r="I1356" i="5"/>
  <c r="R1356" i="5"/>
  <c r="H1356" i="5"/>
  <c r="F1356" i="5"/>
  <c r="AB185" i="5"/>
  <c r="AB221" i="5"/>
  <c r="AB253" i="5"/>
  <c r="AB261" i="5"/>
  <c r="AB269" i="5"/>
  <c r="AB286" i="5"/>
  <c r="AB289" i="5"/>
  <c r="R321" i="5"/>
  <c r="AB330" i="5"/>
  <c r="R334" i="5"/>
  <c r="R335" i="5"/>
  <c r="R349" i="5"/>
  <c r="J357" i="5"/>
  <c r="AB359" i="5"/>
  <c r="H365" i="5"/>
  <c r="AB367" i="5"/>
  <c r="AB375" i="5"/>
  <c r="AB383" i="5"/>
  <c r="AB391" i="5"/>
  <c r="I394" i="5"/>
  <c r="AB431" i="5"/>
  <c r="AB447" i="5"/>
  <c r="AB455" i="5"/>
  <c r="AB463" i="5"/>
  <c r="AB479" i="5"/>
  <c r="H485" i="5"/>
  <c r="R498" i="5"/>
  <c r="J498" i="5"/>
  <c r="H505" i="5"/>
  <c r="F505" i="5"/>
  <c r="AB513" i="5"/>
  <c r="R568" i="5"/>
  <c r="F568" i="5"/>
  <c r="I600" i="5"/>
  <c r="R600" i="5"/>
  <c r="F600" i="5"/>
  <c r="R625" i="5"/>
  <c r="H625" i="5"/>
  <c r="S666" i="5"/>
  <c r="AB666" i="5"/>
  <c r="H712" i="5"/>
  <c r="J712" i="5"/>
  <c r="I712" i="5"/>
  <c r="F712" i="5"/>
  <c r="S874" i="5"/>
  <c r="AB237" i="5"/>
  <c r="AB244" i="5"/>
  <c r="AB297" i="5"/>
  <c r="AB321" i="5"/>
  <c r="AB349" i="5"/>
  <c r="AB357" i="5"/>
  <c r="AB365" i="5"/>
  <c r="AB366" i="5"/>
  <c r="AB373" i="5"/>
  <c r="AB374" i="5"/>
  <c r="AB381" i="5"/>
  <c r="AB382" i="5"/>
  <c r="AB389" i="5"/>
  <c r="AB390" i="5"/>
  <c r="R394" i="5"/>
  <c r="F429" i="5"/>
  <c r="H489" i="5"/>
  <c r="I493" i="5"/>
  <c r="H493" i="5"/>
  <c r="F493" i="5"/>
  <c r="F494" i="5"/>
  <c r="R502" i="5"/>
  <c r="J502" i="5"/>
  <c r="H502" i="5"/>
  <c r="AB505" i="5"/>
  <c r="R524" i="5"/>
  <c r="F524" i="5"/>
  <c r="R570" i="5"/>
  <c r="J570" i="5"/>
  <c r="F570" i="5"/>
  <c r="AB573" i="5"/>
  <c r="I636" i="5"/>
  <c r="J636" i="5"/>
  <c r="F636" i="5"/>
  <c r="J666" i="5"/>
  <c r="I666" i="5"/>
  <c r="R773" i="5"/>
  <c r="H773" i="5"/>
  <c r="H454" i="5"/>
  <c r="R454" i="5"/>
  <c r="F454" i="5"/>
  <c r="R540" i="5"/>
  <c r="F540" i="5"/>
  <c r="R560" i="5"/>
  <c r="R633" i="5"/>
  <c r="H633" i="5"/>
  <c r="H756" i="5"/>
  <c r="J770" i="5"/>
  <c r="H770" i="5"/>
  <c r="F770" i="5"/>
  <c r="S826" i="5"/>
  <c r="AB913" i="5"/>
  <c r="S913" i="5"/>
  <c r="AB176" i="5"/>
  <c r="AB192" i="5"/>
  <c r="AB213" i="5"/>
  <c r="AB228" i="5"/>
  <c r="AB233" i="5"/>
  <c r="AB246" i="5"/>
  <c r="AB313" i="5"/>
  <c r="R314" i="5"/>
  <c r="AB329" i="5"/>
  <c r="AB333" i="5"/>
  <c r="AB334" i="5"/>
  <c r="AB341" i="5"/>
  <c r="AB402" i="5"/>
  <c r="AB404" i="5"/>
  <c r="J462" i="5"/>
  <c r="R462" i="5"/>
  <c r="R478" i="5"/>
  <c r="AB489" i="5"/>
  <c r="AB497" i="5"/>
  <c r="I518" i="5"/>
  <c r="J526" i="5"/>
  <c r="AB541" i="5"/>
  <c r="F560" i="5"/>
  <c r="F578" i="5"/>
  <c r="R578" i="5"/>
  <c r="J578" i="5"/>
  <c r="AB593" i="5"/>
  <c r="S593" i="5"/>
  <c r="S640" i="5"/>
  <c r="S658" i="5"/>
  <c r="AB658" i="5"/>
  <c r="F678" i="5"/>
  <c r="I678" i="5"/>
  <c r="S688" i="5"/>
  <c r="R718" i="5"/>
  <c r="F718" i="5"/>
  <c r="H732" i="5"/>
  <c r="J732" i="5"/>
  <c r="I732" i="5"/>
  <c r="F732" i="5"/>
  <c r="AB897" i="5"/>
  <c r="S897" i="5"/>
  <c r="S904" i="5"/>
  <c r="AB909" i="5"/>
  <c r="H960" i="5"/>
  <c r="F960" i="5"/>
  <c r="H1056" i="5"/>
  <c r="F1056" i="5"/>
  <c r="AB229" i="5"/>
  <c r="H244" i="5"/>
  <c r="AB277" i="5"/>
  <c r="I397" i="5"/>
  <c r="AB405" i="5"/>
  <c r="H433" i="5"/>
  <c r="F433" i="5"/>
  <c r="AB446" i="5"/>
  <c r="H450" i="5"/>
  <c r="J454" i="5"/>
  <c r="H482" i="5"/>
  <c r="F486" i="5"/>
  <c r="AB501" i="5"/>
  <c r="R556" i="5"/>
  <c r="AB561" i="5"/>
  <c r="S561" i="5"/>
  <c r="F566" i="5"/>
  <c r="J566" i="5"/>
  <c r="R634" i="5"/>
  <c r="J634" i="5"/>
  <c r="I634" i="5"/>
  <c r="J650" i="5"/>
  <c r="I650" i="5"/>
  <c r="J658" i="5"/>
  <c r="I658" i="5"/>
  <c r="F658" i="5"/>
  <c r="F662" i="5"/>
  <c r="J670" i="5"/>
  <c r="F670" i="5"/>
  <c r="S704" i="5"/>
  <c r="S755" i="5"/>
  <c r="S820" i="5"/>
  <c r="AB345" i="5"/>
  <c r="AB353" i="5"/>
  <c r="AB361" i="5"/>
  <c r="AB362" i="5"/>
  <c r="AB369" i="5"/>
  <c r="AB370" i="5"/>
  <c r="AB377" i="5"/>
  <c r="AB378" i="5"/>
  <c r="AB385" i="5"/>
  <c r="AB386" i="5"/>
  <c r="AB398" i="5"/>
  <c r="AB412" i="5"/>
  <c r="J418" i="5"/>
  <c r="H418" i="5"/>
  <c r="AB439" i="5"/>
  <c r="R450" i="5"/>
  <c r="R482" i="5"/>
  <c r="J506" i="5"/>
  <c r="R510" i="5"/>
  <c r="J510" i="5"/>
  <c r="F514" i="5"/>
  <c r="R514" i="5"/>
  <c r="R552" i="5"/>
  <c r="F552" i="5"/>
  <c r="F564" i="5"/>
  <c r="H574" i="5"/>
  <c r="AB577" i="5"/>
  <c r="S577" i="5"/>
  <c r="I596" i="5"/>
  <c r="R596" i="5"/>
  <c r="J596" i="5"/>
  <c r="F596" i="5"/>
  <c r="R709" i="5"/>
  <c r="S763" i="5"/>
  <c r="J768" i="5"/>
  <c r="I768" i="5"/>
  <c r="F768" i="5"/>
  <c r="F1001" i="5"/>
  <c r="J1001" i="5"/>
  <c r="H1001" i="5"/>
  <c r="H1004" i="5"/>
  <c r="H1012" i="5"/>
  <c r="F1012" i="5"/>
  <c r="J594" i="5"/>
  <c r="AB597" i="5"/>
  <c r="I610" i="5"/>
  <c r="S621" i="5"/>
  <c r="J686" i="5"/>
  <c r="AB688" i="5"/>
  <c r="H700" i="5"/>
  <c r="AB704" i="5"/>
  <c r="R714" i="5"/>
  <c r="H740" i="5"/>
  <c r="I740" i="5"/>
  <c r="F740" i="5"/>
  <c r="R742" i="5"/>
  <c r="F742" i="5"/>
  <c r="F746" i="5"/>
  <c r="AB749" i="5"/>
  <c r="AB781" i="5"/>
  <c r="S781" i="5"/>
  <c r="AB785" i="5"/>
  <c r="S796" i="5"/>
  <c r="H804" i="5"/>
  <c r="J804" i="5"/>
  <c r="S812" i="5"/>
  <c r="AB833" i="5"/>
  <c r="S842" i="5"/>
  <c r="R855" i="5"/>
  <c r="F855" i="5"/>
  <c r="J881" i="5"/>
  <c r="J890" i="5"/>
  <c r="H890" i="5"/>
  <c r="S925" i="5"/>
  <c r="S965" i="5"/>
  <c r="H980" i="5"/>
  <c r="F980" i="5"/>
  <c r="J985" i="5"/>
  <c r="H985" i="5"/>
  <c r="F985" i="5"/>
  <c r="AB988" i="5"/>
  <c r="S988" i="5"/>
  <c r="H996" i="5"/>
  <c r="F996" i="5"/>
  <c r="H1020" i="5"/>
  <c r="S1207" i="5"/>
  <c r="AB1207" i="5"/>
  <c r="AB544" i="5"/>
  <c r="J554" i="5"/>
  <c r="AB576" i="5"/>
  <c r="AB592" i="5"/>
  <c r="R594" i="5"/>
  <c r="AB609" i="5"/>
  <c r="R610" i="5"/>
  <c r="AB615" i="5"/>
  <c r="J616" i="5"/>
  <c r="AB620" i="5"/>
  <c r="AB642" i="5"/>
  <c r="AB682" i="5"/>
  <c r="AB684" i="5"/>
  <c r="AB696" i="5"/>
  <c r="R706" i="5"/>
  <c r="AB708" i="5"/>
  <c r="H720" i="5"/>
  <c r="J720" i="5"/>
  <c r="H766" i="5"/>
  <c r="S770" i="5"/>
  <c r="AB770" i="5"/>
  <c r="F777" i="5"/>
  <c r="AB794" i="5"/>
  <c r="I794" i="5"/>
  <c r="H807" i="5"/>
  <c r="F807" i="5"/>
  <c r="S810" i="5"/>
  <c r="S872" i="5"/>
  <c r="J876" i="5"/>
  <c r="S885" i="5"/>
  <c r="S893" i="5"/>
  <c r="S900" i="5"/>
  <c r="F920" i="5"/>
  <c r="F932" i="5"/>
  <c r="R951" i="5"/>
  <c r="F951" i="5"/>
  <c r="S969" i="5"/>
  <c r="H988" i="5"/>
  <c r="H1033" i="5"/>
  <c r="J1033" i="5"/>
  <c r="F1033" i="5"/>
  <c r="H1060" i="5"/>
  <c r="F1060" i="5"/>
  <c r="R1074" i="5"/>
  <c r="J1127" i="5"/>
  <c r="AB621" i="5"/>
  <c r="S712" i="5"/>
  <c r="H724" i="5"/>
  <c r="I724" i="5"/>
  <c r="F724" i="5"/>
  <c r="F726" i="5"/>
  <c r="S732" i="5"/>
  <c r="H744" i="5"/>
  <c r="J744" i="5"/>
  <c r="R746" i="5"/>
  <c r="I754" i="5"/>
  <c r="R754" i="5"/>
  <c r="S757" i="5"/>
  <c r="S779" i="5"/>
  <c r="S782" i="5"/>
  <c r="AB782" i="5"/>
  <c r="H820" i="5"/>
  <c r="F820" i="5"/>
  <c r="AB877" i="5"/>
  <c r="S877" i="5"/>
  <c r="F895" i="5"/>
  <c r="S946" i="5"/>
  <c r="AB952" i="5"/>
  <c r="S952" i="5"/>
  <c r="J965" i="5"/>
  <c r="H965" i="5"/>
  <c r="F965" i="5"/>
  <c r="R967" i="5"/>
  <c r="F967" i="5"/>
  <c r="R1143" i="5"/>
  <c r="I1143" i="5"/>
  <c r="F1143" i="5"/>
  <c r="AB605" i="5"/>
  <c r="S623" i="5"/>
  <c r="AB637" i="5"/>
  <c r="F642" i="5"/>
  <c r="AB668" i="5"/>
  <c r="AB676" i="5"/>
  <c r="S685" i="5"/>
  <c r="F690" i="5"/>
  <c r="AB700" i="5"/>
  <c r="AB712" i="5"/>
  <c r="AB732" i="5"/>
  <c r="S738" i="5"/>
  <c r="F754" i="5"/>
  <c r="S762" i="5"/>
  <c r="AB762" i="5"/>
  <c r="S799" i="5"/>
  <c r="AB807" i="5"/>
  <c r="S816" i="5"/>
  <c r="AB821" i="5"/>
  <c r="S821" i="5"/>
  <c r="AB889" i="5"/>
  <c r="S889" i="5"/>
  <c r="J893" i="5"/>
  <c r="H893" i="5"/>
  <c r="F893" i="5"/>
  <c r="S896" i="5"/>
  <c r="S908" i="5"/>
  <c r="S926" i="5"/>
  <c r="S941" i="5"/>
  <c r="I949" i="5"/>
  <c r="S964" i="5"/>
  <c r="AB965" i="5"/>
  <c r="H969" i="5"/>
  <c r="F969" i="5"/>
  <c r="AB972" i="5"/>
  <c r="S972" i="5"/>
  <c r="J989" i="5"/>
  <c r="H989" i="5"/>
  <c r="H992" i="5"/>
  <c r="F992" i="5"/>
  <c r="H1005" i="5"/>
  <c r="J1005" i="5"/>
  <c r="F1005" i="5"/>
  <c r="S1029" i="5"/>
  <c r="AB1029" i="5"/>
  <c r="S1050" i="5"/>
  <c r="H1072" i="5"/>
  <c r="F1072" i="5"/>
  <c r="R1089" i="5"/>
  <c r="H1089" i="5"/>
  <c r="AB394" i="5"/>
  <c r="F558" i="5"/>
  <c r="AB567" i="5"/>
  <c r="AB599" i="5"/>
  <c r="S605" i="5"/>
  <c r="I618" i="5"/>
  <c r="S637" i="5"/>
  <c r="H642" i="5"/>
  <c r="J652" i="5"/>
  <c r="H660" i="5"/>
  <c r="F688" i="5"/>
  <c r="I690" i="5"/>
  <c r="F700" i="5"/>
  <c r="S714" i="5"/>
  <c r="AB716" i="5"/>
  <c r="R716" i="5"/>
  <c r="H728" i="5"/>
  <c r="J728" i="5"/>
  <c r="R734" i="5"/>
  <c r="F734" i="5"/>
  <c r="AB740" i="5"/>
  <c r="S751" i="5"/>
  <c r="H754" i="5"/>
  <c r="AB766" i="5"/>
  <c r="S785" i="5"/>
  <c r="S793" i="5"/>
  <c r="S808" i="5"/>
  <c r="S813" i="5"/>
  <c r="J836" i="5"/>
  <c r="F836" i="5"/>
  <c r="J852" i="5"/>
  <c r="H877" i="5"/>
  <c r="F877" i="5"/>
  <c r="J880" i="5"/>
  <c r="H880" i="5"/>
  <c r="AB893" i="5"/>
  <c r="R911" i="5"/>
  <c r="J961" i="5"/>
  <c r="H961" i="5"/>
  <c r="F961" i="5"/>
  <c r="AB969" i="5"/>
  <c r="F989" i="5"/>
  <c r="F1029" i="5"/>
  <c r="R1081" i="5"/>
  <c r="F470" i="5"/>
  <c r="AB532" i="5"/>
  <c r="F546" i="5"/>
  <c r="AB560" i="5"/>
  <c r="S567" i="5"/>
  <c r="S579" i="5"/>
  <c r="AB584" i="5"/>
  <c r="S585" i="5"/>
  <c r="F588" i="5"/>
  <c r="S595" i="5"/>
  <c r="F598" i="5"/>
  <c r="AB600" i="5"/>
  <c r="AB607" i="5"/>
  <c r="AB617" i="5"/>
  <c r="R618" i="5"/>
  <c r="S631" i="5"/>
  <c r="AB634" i="5"/>
  <c r="I642" i="5"/>
  <c r="AB656" i="5"/>
  <c r="AB664" i="5"/>
  <c r="S669" i="5"/>
  <c r="AB670" i="5"/>
  <c r="S677" i="5"/>
  <c r="AB678" i="5"/>
  <c r="S684" i="5"/>
  <c r="AB692" i="5"/>
  <c r="I700" i="5"/>
  <c r="F720" i="5"/>
  <c r="S722" i="5"/>
  <c r="I734" i="5"/>
  <c r="J754" i="5"/>
  <c r="F772" i="5"/>
  <c r="F774" i="5"/>
  <c r="AB776" i="5"/>
  <c r="S776" i="5"/>
  <c r="AB788" i="5"/>
  <c r="F804" i="5"/>
  <c r="AB808" i="5"/>
  <c r="S814" i="5"/>
  <c r="R823" i="5"/>
  <c r="F823" i="5"/>
  <c r="AB825" i="5"/>
  <c r="S844" i="5"/>
  <c r="J937" i="5"/>
  <c r="H937" i="5"/>
  <c r="F937" i="5"/>
  <c r="AB944" i="5"/>
  <c r="S944" i="5"/>
  <c r="S1042" i="5"/>
  <c r="S1111" i="5"/>
  <c r="AB1111" i="5"/>
  <c r="AB548" i="5"/>
  <c r="J558" i="5"/>
  <c r="F572" i="5"/>
  <c r="F594" i="5"/>
  <c r="F610" i="5"/>
  <c r="AB612" i="5"/>
  <c r="H630" i="5"/>
  <c r="S639" i="5"/>
  <c r="J642" i="5"/>
  <c r="H680" i="5"/>
  <c r="I682" i="5"/>
  <c r="J700" i="5"/>
  <c r="R710" i="5"/>
  <c r="I710" i="5"/>
  <c r="F714" i="5"/>
  <c r="R730" i="5"/>
  <c r="I730" i="5"/>
  <c r="J740" i="5"/>
  <c r="I742" i="5"/>
  <c r="S746" i="5"/>
  <c r="AB754" i="5"/>
  <c r="J762" i="5"/>
  <c r="F762" i="5"/>
  <c r="J767" i="5"/>
  <c r="J774" i="5"/>
  <c r="J790" i="5"/>
  <c r="H790" i="5"/>
  <c r="S829" i="5"/>
  <c r="H868" i="5"/>
  <c r="J868" i="5"/>
  <c r="F868" i="5"/>
  <c r="AB896" i="5"/>
  <c r="AB941" i="5"/>
  <c r="H944" i="5"/>
  <c r="F944" i="5"/>
  <c r="AB948" i="5"/>
  <c r="S950" i="5"/>
  <c r="S985" i="5"/>
  <c r="S1001" i="5"/>
  <c r="AB1001" i="5"/>
  <c r="AB1012" i="5"/>
  <c r="S1012" i="5"/>
  <c r="AB1056" i="5"/>
  <c r="S1056" i="5"/>
  <c r="AB720" i="5"/>
  <c r="AB760" i="5"/>
  <c r="AB773" i="5"/>
  <c r="AB774" i="5"/>
  <c r="AB784" i="5"/>
  <c r="AB786" i="5"/>
  <c r="AB812" i="5"/>
  <c r="AB816" i="5"/>
  <c r="S830" i="5"/>
  <c r="AB842" i="5"/>
  <c r="AB874" i="5"/>
  <c r="AB878" i="5"/>
  <c r="AB885" i="5"/>
  <c r="AB898" i="5"/>
  <c r="AB904" i="5"/>
  <c r="AB905" i="5"/>
  <c r="AB908" i="5"/>
  <c r="S909" i="5"/>
  <c r="J917" i="5"/>
  <c r="AB920" i="5"/>
  <c r="S928" i="5"/>
  <c r="AB937" i="5"/>
  <c r="H953" i="5"/>
  <c r="AB961" i="5"/>
  <c r="H973" i="5"/>
  <c r="S977" i="5"/>
  <c r="S990" i="5"/>
  <c r="S997" i="5"/>
  <c r="S1002" i="5"/>
  <c r="AB1004" i="5"/>
  <c r="S1008" i="5"/>
  <c r="S1022" i="5"/>
  <c r="S1025" i="5"/>
  <c r="S1030" i="5"/>
  <c r="F1044" i="5"/>
  <c r="F1052" i="5"/>
  <c r="J1053" i="5"/>
  <c r="S1064" i="5"/>
  <c r="S1065" i="5"/>
  <c r="AB1080" i="5"/>
  <c r="J1108" i="5"/>
  <c r="S1114" i="5"/>
  <c r="S1115" i="5"/>
  <c r="S1123" i="5"/>
  <c r="S1127" i="5"/>
  <c r="S1131" i="5"/>
  <c r="AB1144" i="5"/>
  <c r="S1144" i="5"/>
  <c r="S1147" i="5"/>
  <c r="S1253" i="5"/>
  <c r="AB764" i="5"/>
  <c r="S825" i="5"/>
  <c r="AB862" i="5"/>
  <c r="S881" i="5"/>
  <c r="AB882" i="5"/>
  <c r="AB894" i="5"/>
  <c r="S917" i="5"/>
  <c r="AB921" i="5"/>
  <c r="S933" i="5"/>
  <c r="S948" i="5"/>
  <c r="J973" i="5"/>
  <c r="R977" i="5"/>
  <c r="AB981" i="5"/>
  <c r="S993" i="5"/>
  <c r="I997" i="5"/>
  <c r="S1036" i="5"/>
  <c r="S1044" i="5"/>
  <c r="S1045" i="5"/>
  <c r="I1049" i="5"/>
  <c r="AB1053" i="5"/>
  <c r="AB1065" i="5"/>
  <c r="S1107" i="5"/>
  <c r="R1108" i="5"/>
  <c r="AB1114" i="5"/>
  <c r="R1120" i="5"/>
  <c r="I1120" i="5"/>
  <c r="H1178" i="5"/>
  <c r="AB792" i="5"/>
  <c r="AB881" i="5"/>
  <c r="H896" i="5"/>
  <c r="AB977" i="5"/>
  <c r="AB997" i="5"/>
  <c r="AB1008" i="5"/>
  <c r="AB1025" i="5"/>
  <c r="R1037" i="5"/>
  <c r="F1041" i="5"/>
  <c r="S1066" i="5"/>
  <c r="AB1072" i="5"/>
  <c r="I1078" i="5"/>
  <c r="J1078" i="5"/>
  <c r="F1096" i="5"/>
  <c r="J1096" i="5"/>
  <c r="S1143" i="5"/>
  <c r="AB1143" i="5"/>
  <c r="S1163" i="5"/>
  <c r="J1199" i="5"/>
  <c r="I1199" i="5"/>
  <c r="F1199" i="5"/>
  <c r="H1202" i="5"/>
  <c r="AB1202" i="5"/>
  <c r="AB1429" i="5"/>
  <c r="S1429" i="5"/>
  <c r="S1463" i="5"/>
  <c r="S1770" i="5"/>
  <c r="S1779" i="5"/>
  <c r="AB917" i="5"/>
  <c r="AB933" i="5"/>
  <c r="AB993" i="5"/>
  <c r="S1009" i="5"/>
  <c r="S1017" i="5"/>
  <c r="F1040" i="5"/>
  <c r="AB1116" i="5"/>
  <c r="S1130" i="5"/>
  <c r="AB695" i="5"/>
  <c r="AB728" i="5"/>
  <c r="AB744" i="5"/>
  <c r="AB768" i="5"/>
  <c r="AB789" i="5"/>
  <c r="S792" i="5"/>
  <c r="S809" i="5"/>
  <c r="AB828" i="5"/>
  <c r="AB846" i="5"/>
  <c r="J857" i="5"/>
  <c r="AB861" i="5"/>
  <c r="S863" i="5"/>
  <c r="AB865" i="5"/>
  <c r="AB879" i="5"/>
  <c r="AB892" i="5"/>
  <c r="AB910" i="5"/>
  <c r="S912" i="5"/>
  <c r="S922" i="5"/>
  <c r="AB929" i="5"/>
  <c r="S936" i="5"/>
  <c r="AB953" i="5"/>
  <c r="S960" i="5"/>
  <c r="AB973" i="5"/>
  <c r="S982" i="5"/>
  <c r="S1000" i="5"/>
  <c r="S1010" i="5"/>
  <c r="S1014" i="5"/>
  <c r="H1016" i="5"/>
  <c r="J1017" i="5"/>
  <c r="AB1020" i="5"/>
  <c r="F1053" i="5"/>
  <c r="S1058" i="5"/>
  <c r="AB1069" i="5"/>
  <c r="F1085" i="5"/>
  <c r="H1096" i="5"/>
  <c r="AB1101" i="5"/>
  <c r="AB1110" i="5"/>
  <c r="S1110" i="5"/>
  <c r="R1128" i="5"/>
  <c r="H1128" i="5"/>
  <c r="AB1181" i="5"/>
  <c r="S1181" i="5"/>
  <c r="S910" i="5"/>
  <c r="AB949" i="5"/>
  <c r="S958" i="5"/>
  <c r="S978" i="5"/>
  <c r="AB989" i="5"/>
  <c r="S998" i="5"/>
  <c r="AB1017" i="5"/>
  <c r="S1037" i="5"/>
  <c r="S1048" i="5"/>
  <c r="J1061" i="5"/>
  <c r="S1072" i="5"/>
  <c r="S1093" i="5"/>
  <c r="I1094" i="5"/>
  <c r="I1096" i="5"/>
  <c r="R1111" i="5"/>
  <c r="S1119" i="5"/>
  <c r="AB1126" i="5"/>
  <c r="S1139" i="5"/>
  <c r="J1191" i="5"/>
  <c r="AB1206" i="5"/>
  <c r="S1206" i="5"/>
  <c r="F1406" i="5"/>
  <c r="F1008" i="5"/>
  <c r="AB1127" i="5"/>
  <c r="I1146" i="5"/>
  <c r="AB1146" i="5"/>
  <c r="S1171" i="5"/>
  <c r="H1231" i="5"/>
  <c r="AB1385" i="5"/>
  <c r="S1385" i="5"/>
  <c r="R1167" i="5"/>
  <c r="I1167" i="5"/>
  <c r="AB1238" i="5"/>
  <c r="S1238" i="5"/>
  <c r="AB1270" i="5"/>
  <c r="S1270" i="5"/>
  <c r="S1296" i="5"/>
  <c r="S1475" i="5"/>
  <c r="AB1490" i="5"/>
  <c r="S1490" i="5"/>
  <c r="F1570" i="5"/>
  <c r="S1666" i="5"/>
  <c r="AB2055" i="5"/>
  <c r="AB1133" i="5"/>
  <c r="AB1138" i="5"/>
  <c r="S1152" i="5"/>
  <c r="AB1178" i="5"/>
  <c r="S1184" i="5"/>
  <c r="AB1214" i="5"/>
  <c r="J1223" i="5"/>
  <c r="F1223" i="5"/>
  <c r="AB1285" i="5"/>
  <c r="S1285" i="5"/>
  <c r="S1332" i="5"/>
  <c r="S1353" i="5"/>
  <c r="S1392" i="5"/>
  <c r="R1408" i="5"/>
  <c r="H1408" i="5"/>
  <c r="F1408" i="5"/>
  <c r="S1526" i="5"/>
  <c r="AB1158" i="5"/>
  <c r="S1167" i="5"/>
  <c r="S1198" i="5"/>
  <c r="S1200" i="5"/>
  <c r="J1207" i="5"/>
  <c r="I1207" i="5"/>
  <c r="F1207" i="5"/>
  <c r="AB1210" i="5"/>
  <c r="R1239" i="5"/>
  <c r="R1321" i="5"/>
  <c r="J1321" i="5"/>
  <c r="AB1336" i="5"/>
  <c r="S1336" i="5"/>
  <c r="S1409" i="5"/>
  <c r="S1176" i="5"/>
  <c r="S1183" i="5"/>
  <c r="S1203" i="5"/>
  <c r="S1212" i="5"/>
  <c r="H1234" i="5"/>
  <c r="AB1234" i="5"/>
  <c r="S1240" i="5"/>
  <c r="F1263" i="5"/>
  <c r="S1272" i="5"/>
  <c r="AB1308" i="5"/>
  <c r="S1308" i="5"/>
  <c r="S1345" i="5"/>
  <c r="R1407" i="5"/>
  <c r="I1407" i="5"/>
  <c r="F1407" i="5"/>
  <c r="S1485" i="5"/>
  <c r="AB1485" i="5"/>
  <c r="S1514" i="5"/>
  <c r="AB1005" i="5"/>
  <c r="AB1041" i="5"/>
  <c r="S1146" i="5"/>
  <c r="F1158" i="5"/>
  <c r="AB1176" i="5"/>
  <c r="S1188" i="5"/>
  <c r="S1196" i="5"/>
  <c r="S1210" i="5"/>
  <c r="S1230" i="5"/>
  <c r="S1232" i="5"/>
  <c r="S1235" i="5"/>
  <c r="S1267" i="5"/>
  <c r="F1281" i="5"/>
  <c r="AB1298" i="5"/>
  <c r="S1298" i="5"/>
  <c r="AB1392" i="5"/>
  <c r="S1483" i="5"/>
  <c r="J1488" i="5"/>
  <c r="H1488" i="5"/>
  <c r="I1488" i="5"/>
  <c r="F1488" i="5"/>
  <c r="S1618" i="5"/>
  <c r="S1149" i="5"/>
  <c r="S1162" i="5"/>
  <c r="AB1198" i="5"/>
  <c r="S1213" i="5"/>
  <c r="S1221" i="5"/>
  <c r="S1326" i="5"/>
  <c r="AB1409" i="5"/>
  <c r="H1671" i="5"/>
  <c r="F1671" i="5"/>
  <c r="I1671" i="5"/>
  <c r="AB1239" i="5"/>
  <c r="S1259" i="5"/>
  <c r="AB1266" i="5"/>
  <c r="AB1271" i="5"/>
  <c r="AB1284" i="5"/>
  <c r="AB1352" i="5"/>
  <c r="AB1368" i="5"/>
  <c r="AB1376" i="5"/>
  <c r="J1393" i="5"/>
  <c r="AB1408" i="5"/>
  <c r="S1522" i="5"/>
  <c r="S1669" i="5"/>
  <c r="I1674" i="5"/>
  <c r="F1674" i="5"/>
  <c r="H1677" i="5"/>
  <c r="S1693" i="5"/>
  <c r="I1716" i="5"/>
  <c r="AB1716" i="5"/>
  <c r="S1719" i="5"/>
  <c r="AB1719" i="5"/>
  <c r="AB1745" i="5"/>
  <c r="S1745" i="5"/>
  <c r="S1757" i="5"/>
  <c r="S1773" i="5"/>
  <c r="AB1809" i="5"/>
  <c r="AB1199" i="5"/>
  <c r="AB1226" i="5"/>
  <c r="AB1231" i="5"/>
  <c r="S1244" i="5"/>
  <c r="AB1258" i="5"/>
  <c r="AB1263" i="5"/>
  <c r="S1276" i="5"/>
  <c r="S1324" i="5"/>
  <c r="AB1332" i="5"/>
  <c r="AB1391" i="5"/>
  <c r="AB1449" i="5"/>
  <c r="AB1457" i="5"/>
  <c r="S1467" i="5"/>
  <c r="AB1519" i="5"/>
  <c r="I1519" i="5"/>
  <c r="S1634" i="5"/>
  <c r="AB1666" i="5"/>
  <c r="S1675" i="5"/>
  <c r="S1804" i="5"/>
  <c r="I1815" i="5"/>
  <c r="J1815" i="5"/>
  <c r="R1815" i="5"/>
  <c r="R1887" i="5"/>
  <c r="J1887" i="5"/>
  <c r="I1887" i="5"/>
  <c r="H1887" i="5"/>
  <c r="F1887" i="5"/>
  <c r="I1898" i="5"/>
  <c r="H1898" i="5"/>
  <c r="F1898" i="5"/>
  <c r="AB1393" i="5"/>
  <c r="S1554" i="5"/>
  <c r="AB1574" i="5"/>
  <c r="S1597" i="5"/>
  <c r="S1629" i="5"/>
  <c r="H1663" i="5"/>
  <c r="F1663" i="5"/>
  <c r="F1670" i="5"/>
  <c r="AB1724" i="5"/>
  <c r="AB1743" i="5"/>
  <c r="H1246" i="5"/>
  <c r="S1281" i="5"/>
  <c r="AB1302" i="5"/>
  <c r="F1313" i="5"/>
  <c r="F1322" i="5"/>
  <c r="F1392" i="5"/>
  <c r="AB1423" i="5"/>
  <c r="S1423" i="5"/>
  <c r="H1433" i="5"/>
  <c r="S1441" i="5"/>
  <c r="H1450" i="5"/>
  <c r="S1465" i="5"/>
  <c r="AB1471" i="5"/>
  <c r="S1471" i="5"/>
  <c r="AB1511" i="5"/>
  <c r="H1567" i="5"/>
  <c r="AB1581" i="5"/>
  <c r="S1581" i="5"/>
  <c r="S1594" i="5"/>
  <c r="H1631" i="5"/>
  <c r="F1631" i="5"/>
  <c r="AB1655" i="5"/>
  <c r="AB1682" i="5"/>
  <c r="S1682" i="5"/>
  <c r="AB1712" i="5"/>
  <c r="S1747" i="5"/>
  <c r="R1782" i="5"/>
  <c r="J1782" i="5"/>
  <c r="H1782" i="5"/>
  <c r="S1179" i="5"/>
  <c r="J1184" i="5"/>
  <c r="S1187" i="5"/>
  <c r="S1202" i="5"/>
  <c r="S1234" i="5"/>
  <c r="S1239" i="5"/>
  <c r="S1245" i="5"/>
  <c r="S1264" i="5"/>
  <c r="S1266" i="5"/>
  <c r="S1271" i="5"/>
  <c r="S1277" i="5"/>
  <c r="S1280" i="5"/>
  <c r="S1284" i="5"/>
  <c r="AB1300" i="5"/>
  <c r="S1302" i="5"/>
  <c r="F1306" i="5"/>
  <c r="H1322" i="5"/>
  <c r="S1338" i="5"/>
  <c r="F1344" i="5"/>
  <c r="S1387" i="5"/>
  <c r="H1392" i="5"/>
  <c r="S1405" i="5"/>
  <c r="H1409" i="5"/>
  <c r="AB1412" i="5"/>
  <c r="I1433" i="5"/>
  <c r="AB1441" i="5"/>
  <c r="J1446" i="5"/>
  <c r="AB1551" i="5"/>
  <c r="I1551" i="5"/>
  <c r="F1567" i="5"/>
  <c r="AB1577" i="5"/>
  <c r="S1577" i="5"/>
  <c r="AB1594" i="5"/>
  <c r="F1594" i="5"/>
  <c r="AB1606" i="5"/>
  <c r="S1621" i="5"/>
  <c r="S1650" i="5"/>
  <c r="R1655" i="5"/>
  <c r="AB1728" i="5"/>
  <c r="S1728" i="5"/>
  <c r="J1758" i="5"/>
  <c r="AB1174" i="5"/>
  <c r="AB1190" i="5"/>
  <c r="S1209" i="5"/>
  <c r="S1228" i="5"/>
  <c r="S1241" i="5"/>
  <c r="S1260" i="5"/>
  <c r="S1262" i="5"/>
  <c r="S1273" i="5"/>
  <c r="AB1278" i="5"/>
  <c r="S1300" i="5"/>
  <c r="S1322" i="5"/>
  <c r="S1365" i="5"/>
  <c r="S1367" i="5"/>
  <c r="S1375" i="5"/>
  <c r="S1391" i="5"/>
  <c r="H1393" i="5"/>
  <c r="S1401" i="5"/>
  <c r="S1403" i="5"/>
  <c r="AB1425" i="5"/>
  <c r="AB1437" i="5"/>
  <c r="AB1447" i="5"/>
  <c r="S1451" i="5"/>
  <c r="R1464" i="5"/>
  <c r="R1476" i="5"/>
  <c r="F1476" i="5"/>
  <c r="AB1480" i="5"/>
  <c r="AB1528" i="5"/>
  <c r="S1546" i="5"/>
  <c r="AB1570" i="5"/>
  <c r="H1575" i="5"/>
  <c r="S1589" i="5"/>
  <c r="I1591" i="5"/>
  <c r="AB1626" i="5"/>
  <c r="AB1650" i="5"/>
  <c r="AB1741" i="5"/>
  <c r="S1741" i="5"/>
  <c r="I1850" i="5"/>
  <c r="R1858" i="5"/>
  <c r="I1858" i="5"/>
  <c r="S1224" i="5"/>
  <c r="S1256" i="5"/>
  <c r="AB1303" i="5"/>
  <c r="AB1367" i="5"/>
  <c r="AB1375" i="5"/>
  <c r="H1397" i="5"/>
  <c r="AB1407" i="5"/>
  <c r="R1428" i="5"/>
  <c r="S1435" i="5"/>
  <c r="I1437" i="5"/>
  <c r="AB1445" i="5"/>
  <c r="S1445" i="5"/>
  <c r="S1469" i="5"/>
  <c r="AB1477" i="5"/>
  <c r="S1477" i="5"/>
  <c r="AB1543" i="5"/>
  <c r="I1567" i="5"/>
  <c r="AB1645" i="5"/>
  <c r="S1645" i="5"/>
  <c r="I1647" i="5"/>
  <c r="H1647" i="5"/>
  <c r="F1647" i="5"/>
  <c r="S1674" i="5"/>
  <c r="AB1680" i="5"/>
  <c r="F1696" i="5"/>
  <c r="AB1696" i="5"/>
  <c r="AB1732" i="5"/>
  <c r="S1732" i="5"/>
  <c r="AB1753" i="5"/>
  <c r="S1753" i="5"/>
  <c r="AB1814" i="5"/>
  <c r="AB1455" i="5"/>
  <c r="AB1479" i="5"/>
  <c r="AB1484" i="5"/>
  <c r="AB1613" i="5"/>
  <c r="F1614" i="5"/>
  <c r="AB1615" i="5"/>
  <c r="AB1618" i="5"/>
  <c r="F1630" i="5"/>
  <c r="AB1631" i="5"/>
  <c r="AB1634" i="5"/>
  <c r="J1639" i="5"/>
  <c r="AB1671" i="5"/>
  <c r="R1703" i="5"/>
  <c r="AB1704" i="5"/>
  <c r="AB1708" i="5"/>
  <c r="AB1749" i="5"/>
  <c r="AB1751" i="5"/>
  <c r="AB1759" i="5"/>
  <c r="S1771" i="5"/>
  <c r="S1788" i="5"/>
  <c r="J1790" i="5"/>
  <c r="F1790" i="5"/>
  <c r="AB1868" i="5"/>
  <c r="S1868" i="5"/>
  <c r="AB1870" i="5"/>
  <c r="S1888" i="5"/>
  <c r="I1890" i="5"/>
  <c r="H1890" i="5"/>
  <c r="F1985" i="5"/>
  <c r="AB1639" i="5"/>
  <c r="S1695" i="5"/>
  <c r="S1796" i="5"/>
  <c r="I1826" i="5"/>
  <c r="J1903" i="5"/>
  <c r="I1903" i="5"/>
  <c r="H1903" i="5"/>
  <c r="F1903" i="5"/>
  <c r="I1930" i="5"/>
  <c r="H1930" i="5"/>
  <c r="S2050" i="5"/>
  <c r="AB1461" i="5"/>
  <c r="AB1593" i="5"/>
  <c r="AB1607" i="5"/>
  <c r="AB1610" i="5"/>
  <c r="AB1654" i="5"/>
  <c r="AB1662" i="5"/>
  <c r="AB1665" i="5"/>
  <c r="AB1725" i="5"/>
  <c r="J1780" i="5"/>
  <c r="F1780" i="5"/>
  <c r="AB1789" i="5"/>
  <c r="AB1837" i="5"/>
  <c r="I1870" i="5"/>
  <c r="F1938" i="5"/>
  <c r="I1938" i="5"/>
  <c r="I1974" i="5"/>
  <c r="F1974" i="5"/>
  <c r="S1994" i="5"/>
  <c r="S1605" i="5"/>
  <c r="S1610" i="5"/>
  <c r="S1625" i="5"/>
  <c r="AB1769" i="5"/>
  <c r="S1769" i="5"/>
  <c r="J1786" i="5"/>
  <c r="I1786" i="5"/>
  <c r="H1786" i="5"/>
  <c r="S1800" i="5"/>
  <c r="S1808" i="5"/>
  <c r="S1832" i="5"/>
  <c r="R1834" i="5"/>
  <c r="I1834" i="5"/>
  <c r="F1909" i="5"/>
  <c r="AB1439" i="5"/>
  <c r="S1510" i="5"/>
  <c r="S1542" i="5"/>
  <c r="S1573" i="5"/>
  <c r="S1578" i="5"/>
  <c r="H1586" i="5"/>
  <c r="AB1590" i="5"/>
  <c r="S1593" i="5"/>
  <c r="AB1598" i="5"/>
  <c r="AB1601" i="5"/>
  <c r="S1622" i="5"/>
  <c r="AB1641" i="5"/>
  <c r="AB1646" i="5"/>
  <c r="S1649" i="5"/>
  <c r="S1665" i="5"/>
  <c r="AB1667" i="5"/>
  <c r="AB1670" i="5"/>
  <c r="S1679" i="5"/>
  <c r="S1681" i="5"/>
  <c r="S1699" i="5"/>
  <c r="AB1700" i="5"/>
  <c r="AB1711" i="5"/>
  <c r="S1725" i="5"/>
  <c r="AB1736" i="5"/>
  <c r="S1740" i="5"/>
  <c r="S1760" i="5"/>
  <c r="AB1762" i="5"/>
  <c r="I1766" i="5"/>
  <c r="S1772" i="5"/>
  <c r="F1786" i="5"/>
  <c r="AB1797" i="5"/>
  <c r="F1797" i="5"/>
  <c r="I1823" i="5"/>
  <c r="J1839" i="5"/>
  <c r="R1854" i="5"/>
  <c r="H1863" i="5"/>
  <c r="F1863" i="5"/>
  <c r="R1863" i="5"/>
  <c r="J1863" i="5"/>
  <c r="I1871" i="5"/>
  <c r="H1871" i="5"/>
  <c r="F1871" i="5"/>
  <c r="R1871" i="5"/>
  <c r="R1911" i="5"/>
  <c r="J1911" i="5"/>
  <c r="I1911" i="5"/>
  <c r="H1911" i="5"/>
  <c r="AB1914" i="5"/>
  <c r="J1975" i="5"/>
  <c r="H1975" i="5"/>
  <c r="R1983" i="5"/>
  <c r="H1983" i="5"/>
  <c r="J1983" i="5"/>
  <c r="I1983" i="5"/>
  <c r="F1983" i="5"/>
  <c r="H1999" i="5"/>
  <c r="AB1468" i="5"/>
  <c r="AB1527" i="5"/>
  <c r="AB1559" i="5"/>
  <c r="S1562" i="5"/>
  <c r="AB1609" i="5"/>
  <c r="S1633" i="5"/>
  <c r="AB1653" i="5"/>
  <c r="J1654" i="5"/>
  <c r="S1673" i="5"/>
  <c r="S1697" i="5"/>
  <c r="S1713" i="5"/>
  <c r="AB1727" i="5"/>
  <c r="S1729" i="5"/>
  <c r="AB1737" i="5"/>
  <c r="AB1740" i="5"/>
  <c r="S1744" i="5"/>
  <c r="S1752" i="5"/>
  <c r="AB1754" i="5"/>
  <c r="R1786" i="5"/>
  <c r="S1789" i="5"/>
  <c r="AB1801" i="5"/>
  <c r="S1824" i="5"/>
  <c r="S1837" i="5"/>
  <c r="AB1848" i="5"/>
  <c r="S1848" i="5"/>
  <c r="J1871" i="5"/>
  <c r="AB1877" i="5"/>
  <c r="S1877" i="5"/>
  <c r="F1911" i="5"/>
  <c r="J1919" i="5"/>
  <c r="R1919" i="5"/>
  <c r="I1919" i="5"/>
  <c r="H1919" i="5"/>
  <c r="F1919" i="5"/>
  <c r="J1927" i="5"/>
  <c r="I1927" i="5"/>
  <c r="H1927" i="5"/>
  <c r="F1927" i="5"/>
  <c r="J1855" i="5"/>
  <c r="I1874" i="5"/>
  <c r="I1902" i="5"/>
  <c r="F1902" i="5"/>
  <c r="S1920" i="5"/>
  <c r="H1922" i="5"/>
  <c r="I1950" i="5"/>
  <c r="H1950" i="5"/>
  <c r="F1950" i="5"/>
  <c r="F1978" i="5"/>
  <c r="I1978" i="5"/>
  <c r="H1978" i="5"/>
  <c r="S1774" i="5"/>
  <c r="AB1785" i="5"/>
  <c r="J1816" i="5"/>
  <c r="AB1861" i="5"/>
  <c r="AB1874" i="5"/>
  <c r="J1879" i="5"/>
  <c r="AB1881" i="5"/>
  <c r="AB1906" i="5"/>
  <c r="AB1925" i="5"/>
  <c r="S1925" i="5"/>
  <c r="AB1936" i="5"/>
  <c r="AB1940" i="5"/>
  <c r="S1940" i="5"/>
  <c r="F1959" i="5"/>
  <c r="AB1994" i="5"/>
  <c r="S2030" i="5"/>
  <c r="S2038" i="5"/>
  <c r="R2064" i="5"/>
  <c r="I2064" i="5"/>
  <c r="H2064" i="5"/>
  <c r="S2184" i="5"/>
  <c r="AB1775" i="5"/>
  <c r="F1789" i="5"/>
  <c r="S1793" i="5"/>
  <c r="AB1821" i="5"/>
  <c r="AB1833" i="5"/>
  <c r="R1879" i="5"/>
  <c r="H1895" i="5"/>
  <c r="AB1904" i="5"/>
  <c r="AB1913" i="5"/>
  <c r="AB1922" i="5"/>
  <c r="AB1933" i="5"/>
  <c r="F1966" i="5"/>
  <c r="R1967" i="5"/>
  <c r="J1967" i="5"/>
  <c r="F1967" i="5"/>
  <c r="F1973" i="5"/>
  <c r="AB1982" i="5"/>
  <c r="AB2033" i="5"/>
  <c r="AB2038" i="5"/>
  <c r="AB2048" i="5"/>
  <c r="AB2053" i="5"/>
  <c r="S2053" i="5"/>
  <c r="R1959" i="5"/>
  <c r="I1959" i="5"/>
  <c r="H1959" i="5"/>
  <c r="S1992" i="5"/>
  <c r="S2106" i="5"/>
  <c r="AB1897" i="5"/>
  <c r="F1914" i="5"/>
  <c r="AB1921" i="5"/>
  <c r="AB1930" i="5"/>
  <c r="R1935" i="5"/>
  <c r="AB1937" i="5"/>
  <c r="S1937" i="5"/>
  <c r="H1942" i="5"/>
  <c r="F1942" i="5"/>
  <c r="S1944" i="5"/>
  <c r="F1953" i="5"/>
  <c r="AB1965" i="5"/>
  <c r="S1965" i="5"/>
  <c r="H2071" i="5"/>
  <c r="S2176" i="5"/>
  <c r="AB1784" i="5"/>
  <c r="S1821" i="5"/>
  <c r="AB1829" i="5"/>
  <c r="AB1830" i="5"/>
  <c r="AB1841" i="5"/>
  <c r="AB1846" i="5"/>
  <c r="S1893" i="5"/>
  <c r="AB1894" i="5"/>
  <c r="S1897" i="5"/>
  <c r="AB1898" i="5"/>
  <c r="S1908" i="5"/>
  <c r="S1913" i="5"/>
  <c r="S1933" i="5"/>
  <c r="AB1942" i="5"/>
  <c r="R1958" i="5"/>
  <c r="H1970" i="5"/>
  <c r="AB1974" i="5"/>
  <c r="AB2006" i="5"/>
  <c r="AB2014" i="5"/>
  <c r="S2020" i="5"/>
  <c r="H2023" i="5"/>
  <c r="J2023" i="5"/>
  <c r="I2023" i="5"/>
  <c r="S2034" i="5"/>
  <c r="S2063" i="5"/>
  <c r="AB2063" i="5"/>
  <c r="S1817" i="5"/>
  <c r="H1832" i="5"/>
  <c r="H1848" i="5"/>
  <c r="S1857" i="5"/>
  <c r="S1876" i="5"/>
  <c r="F1879" i="5"/>
  <c r="AB1886" i="5"/>
  <c r="AB1934" i="5"/>
  <c r="F1935" i="5"/>
  <c r="AB1945" i="5"/>
  <c r="S1945" i="5"/>
  <c r="H1946" i="5"/>
  <c r="S1949" i="5"/>
  <c r="H1962" i="5"/>
  <c r="AB1969" i="5"/>
  <c r="S1969" i="5"/>
  <c r="S1972" i="5"/>
  <c r="H1982" i="5"/>
  <c r="S1984" i="5"/>
  <c r="H1990" i="5"/>
  <c r="F1990" i="5"/>
  <c r="AB2020" i="5"/>
  <c r="AB2026" i="5"/>
  <c r="AB2037" i="5"/>
  <c r="AB2042" i="5"/>
  <c r="R2072" i="5"/>
  <c r="I2072" i="5"/>
  <c r="H2072" i="5"/>
  <c r="AB2093" i="5"/>
  <c r="S2093" i="5"/>
  <c r="S2186" i="5"/>
  <c r="AB2186" i="5"/>
  <c r="H2206" i="5"/>
  <c r="F2206" i="5"/>
  <c r="AB1776" i="5"/>
  <c r="AB1780" i="5"/>
  <c r="AB1798" i="5"/>
  <c r="AB1825" i="5"/>
  <c r="AB1853" i="5"/>
  <c r="S1889" i="5"/>
  <c r="AB1890" i="5"/>
  <c r="AB1896" i="5"/>
  <c r="AB1900" i="5"/>
  <c r="S1901" i="5"/>
  <c r="AB1909" i="5"/>
  <c r="AB1917" i="5"/>
  <c r="S1917" i="5"/>
  <c r="AB1932" i="5"/>
  <c r="S1932" i="5"/>
  <c r="AB1938" i="5"/>
  <c r="S1941" i="5"/>
  <c r="H1943" i="5"/>
  <c r="F1943" i="5"/>
  <c r="F1962" i="5"/>
  <c r="AB1985" i="5"/>
  <c r="I1990" i="5"/>
  <c r="R2029" i="5"/>
  <c r="I2060" i="5"/>
  <c r="AB2096" i="5"/>
  <c r="S2111" i="5"/>
  <c r="I2119" i="5"/>
  <c r="S2180" i="5"/>
  <c r="AB1953" i="5"/>
  <c r="AB1960" i="5"/>
  <c r="AB1981" i="5"/>
  <c r="AB2004" i="5"/>
  <c r="I2007" i="5"/>
  <c r="AB2022" i="5"/>
  <c r="AB2046" i="5"/>
  <c r="AB2047" i="5"/>
  <c r="AB2050" i="5"/>
  <c r="AB2052" i="5"/>
  <c r="AB2071" i="5"/>
  <c r="AB2102" i="5"/>
  <c r="S2102" i="5"/>
  <c r="I2244" i="5"/>
  <c r="F2244" i="5"/>
  <c r="R2068" i="5"/>
  <c r="J2068" i="5"/>
  <c r="AB2098" i="5"/>
  <c r="S2098" i="5"/>
  <c r="F2102" i="5"/>
  <c r="I2111" i="5"/>
  <c r="H2111" i="5"/>
  <c r="F2111" i="5"/>
  <c r="H2198" i="5"/>
  <c r="AB2058" i="5"/>
  <c r="F2058" i="5"/>
  <c r="S2066" i="5"/>
  <c r="H2079" i="5"/>
  <c r="H2183" i="5"/>
  <c r="F2183" i="5"/>
  <c r="S2223" i="5"/>
  <c r="H2295" i="5"/>
  <c r="R2295" i="5"/>
  <c r="J2295" i="5"/>
  <c r="I2295" i="5"/>
  <c r="AB2390" i="5"/>
  <c r="S2390" i="5"/>
  <c r="J2394" i="5"/>
  <c r="F2394" i="5"/>
  <c r="R2394" i="5"/>
  <c r="I2394" i="5"/>
  <c r="H2394" i="5"/>
  <c r="S1953" i="5"/>
  <c r="AB1961" i="5"/>
  <c r="AB1966" i="5"/>
  <c r="AB1989" i="5"/>
  <c r="AB2029" i="5"/>
  <c r="AB2041" i="5"/>
  <c r="I2079" i="5"/>
  <c r="S2107" i="5"/>
  <c r="H2178" i="5"/>
  <c r="F2178" i="5"/>
  <c r="J2236" i="5"/>
  <c r="H2236" i="5"/>
  <c r="F2236" i="5"/>
  <c r="S2288" i="5"/>
  <c r="AB2288" i="5"/>
  <c r="AB1968" i="5"/>
  <c r="AB1977" i="5"/>
  <c r="AB1997" i="5"/>
  <c r="AB2012" i="5"/>
  <c r="AB2018" i="5"/>
  <c r="S2095" i="5"/>
  <c r="AB2095" i="5"/>
  <c r="R2104" i="5"/>
  <c r="I2104" i="5"/>
  <c r="H2104" i="5"/>
  <c r="AB2146" i="5"/>
  <c r="S2170" i="5"/>
  <c r="H2202" i="5"/>
  <c r="F2202" i="5"/>
  <c r="AB2214" i="5"/>
  <c r="S2214" i="5"/>
  <c r="AB2221" i="5"/>
  <c r="S2221" i="5"/>
  <c r="J2247" i="5"/>
  <c r="H2247" i="5"/>
  <c r="F2247" i="5"/>
  <c r="J2160" i="5"/>
  <c r="H2199" i="5"/>
  <c r="AB2229" i="5"/>
  <c r="J2239" i="5"/>
  <c r="AB2247" i="5"/>
  <c r="AB2256" i="5"/>
  <c r="R2335" i="5"/>
  <c r="H2335" i="5"/>
  <c r="F2335" i="5"/>
  <c r="J2335" i="5"/>
  <c r="I2335" i="5"/>
  <c r="S2433" i="5"/>
  <c r="AB2070" i="5"/>
  <c r="AB2072" i="5"/>
  <c r="J2100" i="5"/>
  <c r="AB2129" i="5"/>
  <c r="S2136" i="5"/>
  <c r="S2144" i="5"/>
  <c r="S2152" i="5"/>
  <c r="AB2202" i="5"/>
  <c r="AB2206" i="5"/>
  <c r="R2215" i="5"/>
  <c r="AB2236" i="5"/>
  <c r="S2249" i="5"/>
  <c r="AB2280" i="5"/>
  <c r="H2430" i="5"/>
  <c r="F2430" i="5"/>
  <c r="AB2160" i="5"/>
  <c r="R2293" i="5"/>
  <c r="J2293" i="5"/>
  <c r="I2293" i="5"/>
  <c r="F2293" i="5"/>
  <c r="H2367" i="5"/>
  <c r="AB2380" i="5"/>
  <c r="S2380" i="5"/>
  <c r="I2434" i="5"/>
  <c r="F2434" i="5"/>
  <c r="AB2079" i="5"/>
  <c r="I2092" i="5"/>
  <c r="S2122" i="5"/>
  <c r="S2125" i="5"/>
  <c r="S2129" i="5"/>
  <c r="S2168" i="5"/>
  <c r="AB2190" i="5"/>
  <c r="AB2199" i="5"/>
  <c r="AB2207" i="5"/>
  <c r="AB2217" i="5"/>
  <c r="AB2244" i="5"/>
  <c r="H2245" i="5"/>
  <c r="AB2249" i="5"/>
  <c r="H2293" i="5"/>
  <c r="H2434" i="5"/>
  <c r="AB2054" i="5"/>
  <c r="J2092" i="5"/>
  <c r="AB2127" i="5"/>
  <c r="AB2142" i="5"/>
  <c r="AB2158" i="5"/>
  <c r="S2212" i="5"/>
  <c r="S2238" i="5"/>
  <c r="I2245" i="5"/>
  <c r="F2252" i="5"/>
  <c r="S2257" i="5"/>
  <c r="S2264" i="5"/>
  <c r="F2271" i="5"/>
  <c r="H2271" i="5"/>
  <c r="AB2287" i="5"/>
  <c r="J2301" i="5"/>
  <c r="R2301" i="5"/>
  <c r="H2301" i="5"/>
  <c r="R2327" i="5"/>
  <c r="J2327" i="5"/>
  <c r="I2327" i="5"/>
  <c r="H2327" i="5"/>
  <c r="F2327" i="5"/>
  <c r="H2383" i="5"/>
  <c r="F2383" i="5"/>
  <c r="R2383" i="5"/>
  <c r="J2383" i="5"/>
  <c r="I2383" i="5"/>
  <c r="AB2069" i="5"/>
  <c r="S2070" i="5"/>
  <c r="S2094" i="5"/>
  <c r="AB2126" i="5"/>
  <c r="AB2130" i="5"/>
  <c r="AB2134" i="5"/>
  <c r="AB2150" i="5"/>
  <c r="H2160" i="5"/>
  <c r="R2174" i="5"/>
  <c r="AB2182" i="5"/>
  <c r="AB2191" i="5"/>
  <c r="AB2216" i="5"/>
  <c r="S2222" i="5"/>
  <c r="S2225" i="5"/>
  <c r="AB2230" i="5"/>
  <c r="S2236" i="5"/>
  <c r="S2242" i="5"/>
  <c r="AB2248" i="5"/>
  <c r="S2251" i="5"/>
  <c r="S2255" i="5"/>
  <c r="AB2264" i="5"/>
  <c r="AB2268" i="5"/>
  <c r="S2280" i="5"/>
  <c r="I2301" i="5"/>
  <c r="J2317" i="5"/>
  <c r="R2317" i="5"/>
  <c r="H2317" i="5"/>
  <c r="AB2352" i="5"/>
  <c r="AB2103" i="5"/>
  <c r="AB2122" i="5"/>
  <c r="AB2154" i="5"/>
  <c r="AB2210" i="5"/>
  <c r="AB2255" i="5"/>
  <c r="AB2258" i="5"/>
  <c r="S2287" i="5"/>
  <c r="H2309" i="5"/>
  <c r="I2317" i="5"/>
  <c r="S2323" i="5"/>
  <c r="S2366" i="5"/>
  <c r="AB2384" i="5"/>
  <c r="S2384" i="5"/>
  <c r="AB2394" i="5"/>
  <c r="AB2434" i="5"/>
  <c r="R2436" i="5"/>
  <c r="I2306" i="5"/>
  <c r="H2423" i="5"/>
  <c r="AB2426" i="5"/>
  <c r="AB2431" i="5"/>
  <c r="AB2238" i="5"/>
  <c r="R2272" i="5"/>
  <c r="R2276" i="5"/>
  <c r="AB2284" i="5"/>
  <c r="S2291" i="5"/>
  <c r="AB2302" i="5"/>
  <c r="J2306" i="5"/>
  <c r="AB2310" i="5"/>
  <c r="J2314" i="5"/>
  <c r="AB2318" i="5"/>
  <c r="J2324" i="5"/>
  <c r="AB2327" i="5"/>
  <c r="S2342" i="5"/>
  <c r="R2351" i="5"/>
  <c r="AB2368" i="5"/>
  <c r="J2392" i="5"/>
  <c r="AB2396" i="5"/>
  <c r="J2408" i="5"/>
  <c r="I2423" i="5"/>
  <c r="AB2425" i="5"/>
  <c r="AB2272" i="5"/>
  <c r="AB2276" i="5"/>
  <c r="F2280" i="5"/>
  <c r="AB2281" i="5"/>
  <c r="F2287" i="5"/>
  <c r="R2306" i="5"/>
  <c r="R2322" i="5"/>
  <c r="S2337" i="5"/>
  <c r="AB2372" i="5"/>
  <c r="S2381" i="5"/>
  <c r="AB2388" i="5"/>
  <c r="AB2242" i="5"/>
  <c r="AB2250" i="5"/>
  <c r="AB2260" i="5"/>
  <c r="S2281" i="5"/>
  <c r="S2292" i="5"/>
  <c r="AB2340" i="5"/>
  <c r="AB2345" i="5"/>
  <c r="S2388" i="5"/>
  <c r="AB2393" i="5"/>
  <c r="J2400" i="5"/>
  <c r="AB2404" i="5"/>
  <c r="AB2406" i="5"/>
  <c r="AB2413" i="5"/>
  <c r="S2416" i="5"/>
  <c r="H2445" i="5"/>
  <c r="AB2328" i="5"/>
  <c r="S2414" i="5"/>
  <c r="AB2430" i="5"/>
  <c r="J2280" i="5"/>
  <c r="AB2292" i="5"/>
  <c r="AB2296" i="5"/>
  <c r="AB2329" i="5"/>
  <c r="AB2338" i="5"/>
  <c r="S2345" i="5"/>
  <c r="AB2356" i="5"/>
  <c r="AB2367" i="5"/>
  <c r="J2375" i="5"/>
  <c r="AB2378" i="5"/>
  <c r="S2398" i="5"/>
  <c r="AB2399" i="5"/>
  <c r="S2400" i="5"/>
  <c r="S2413" i="5"/>
  <c r="AB2414" i="5"/>
  <c r="AB2446" i="5"/>
  <c r="F19" i="6"/>
  <c r="AB7" i="5"/>
  <c r="AB93" i="5"/>
  <c r="AB121" i="5"/>
  <c r="AB143" i="5"/>
  <c r="F176" i="5"/>
  <c r="R176" i="5"/>
  <c r="J176" i="5"/>
  <c r="I176" i="5"/>
  <c r="I196" i="5"/>
  <c r="F228" i="5"/>
  <c r="I228" i="5"/>
  <c r="AB262" i="5"/>
  <c r="AB354" i="5"/>
  <c r="AB83" i="5"/>
  <c r="AB111" i="5"/>
  <c r="F120" i="5"/>
  <c r="R120" i="5"/>
  <c r="J120" i="5"/>
  <c r="AB182" i="5"/>
  <c r="H212" i="5"/>
  <c r="F212" i="5"/>
  <c r="R212" i="5"/>
  <c r="J212" i="5"/>
  <c r="I212" i="5"/>
  <c r="R253" i="5"/>
  <c r="H253" i="5"/>
  <c r="I253" i="5"/>
  <c r="F253" i="5"/>
  <c r="J253" i="5"/>
  <c r="AB12" i="5"/>
  <c r="AB18" i="5"/>
  <c r="AB22" i="5"/>
  <c r="AB26" i="5"/>
  <c r="AB30" i="5"/>
  <c r="AB35" i="5"/>
  <c r="AB39" i="5"/>
  <c r="AB43" i="5"/>
  <c r="AB46" i="5"/>
  <c r="AB52" i="5"/>
  <c r="AB56" i="5"/>
  <c r="AB60" i="5"/>
  <c r="AB64" i="5"/>
  <c r="AB68" i="5"/>
  <c r="AB72" i="5"/>
  <c r="AB76" i="5"/>
  <c r="AB82" i="5"/>
  <c r="AB110" i="5"/>
  <c r="F132" i="5"/>
  <c r="R132" i="5"/>
  <c r="J132" i="5"/>
  <c r="AB133" i="5"/>
  <c r="J135" i="5"/>
  <c r="I135" i="5"/>
  <c r="H135" i="5"/>
  <c r="AB142" i="5"/>
  <c r="F160" i="5"/>
  <c r="R160" i="5"/>
  <c r="J160" i="5"/>
  <c r="I160" i="5"/>
  <c r="AB162" i="5"/>
  <c r="H180" i="5"/>
  <c r="F180" i="5"/>
  <c r="R180" i="5"/>
  <c r="J180" i="5"/>
  <c r="I180" i="5"/>
  <c r="AB186" i="5"/>
  <c r="AB202" i="5"/>
  <c r="AB218" i="5"/>
  <c r="AB234" i="5"/>
  <c r="AB19" i="5"/>
  <c r="AB23" i="5"/>
  <c r="AB27" i="5"/>
  <c r="AB31" i="5"/>
  <c r="AB36" i="5"/>
  <c r="AB40" i="5"/>
  <c r="AB44" i="5"/>
  <c r="AB47" i="5"/>
  <c r="AB49" i="5"/>
  <c r="AB53" i="5"/>
  <c r="AB57" i="5"/>
  <c r="AB61" i="5"/>
  <c r="AB65" i="5"/>
  <c r="AB69" i="5"/>
  <c r="AB73" i="5"/>
  <c r="AB77" i="5"/>
  <c r="R84" i="5"/>
  <c r="AB85" i="5"/>
  <c r="AB94" i="5"/>
  <c r="AB103" i="5"/>
  <c r="AB113" i="5"/>
  <c r="AB122" i="5"/>
  <c r="AB135" i="5"/>
  <c r="F144" i="5"/>
  <c r="R144" i="5"/>
  <c r="J144" i="5"/>
  <c r="AB145" i="5"/>
  <c r="AB151" i="5"/>
  <c r="F152" i="5"/>
  <c r="R152" i="5"/>
  <c r="J152" i="5"/>
  <c r="I152" i="5"/>
  <c r="H184" i="5"/>
  <c r="F184" i="5"/>
  <c r="R184" i="5"/>
  <c r="J184" i="5"/>
  <c r="I184" i="5"/>
  <c r="H200" i="5"/>
  <c r="F200" i="5"/>
  <c r="R200" i="5"/>
  <c r="I200" i="5"/>
  <c r="H216" i="5"/>
  <c r="F216" i="5"/>
  <c r="R216" i="5"/>
  <c r="J216" i="5"/>
  <c r="I216" i="5"/>
  <c r="R265" i="5"/>
  <c r="H265" i="5"/>
  <c r="J265" i="5"/>
  <c r="I265" i="5"/>
  <c r="F265" i="5"/>
  <c r="AB302" i="5"/>
  <c r="H313" i="5"/>
  <c r="I313" i="5"/>
  <c r="F313" i="5"/>
  <c r="R325" i="5"/>
  <c r="J325" i="5"/>
  <c r="H325" i="5"/>
  <c r="I325" i="5"/>
  <c r="F325" i="5"/>
  <c r="AB97" i="5"/>
  <c r="H120" i="5"/>
  <c r="F124" i="5"/>
  <c r="R124" i="5"/>
  <c r="J124" i="5"/>
  <c r="AB125" i="5"/>
  <c r="I127" i="5"/>
  <c r="H127" i="5"/>
  <c r="AB154" i="5"/>
  <c r="AB190" i="5"/>
  <c r="AB206" i="5"/>
  <c r="AB222" i="5"/>
  <c r="AB238" i="5"/>
  <c r="R261" i="5"/>
  <c r="H261" i="5"/>
  <c r="I261" i="5"/>
  <c r="F261" i="5"/>
  <c r="J261" i="5"/>
  <c r="AB270" i="5"/>
  <c r="R293" i="5"/>
  <c r="J293" i="5"/>
  <c r="H293" i="5"/>
  <c r="I293" i="5"/>
  <c r="F293" i="5"/>
  <c r="AB300" i="5"/>
  <c r="R96" i="5"/>
  <c r="AB99" i="5"/>
  <c r="R104" i="5"/>
  <c r="AB105" i="5"/>
  <c r="I120" i="5"/>
  <c r="AB127" i="5"/>
  <c r="AB137" i="5"/>
  <c r="F148" i="5"/>
  <c r="R148" i="5"/>
  <c r="J148" i="5"/>
  <c r="I148" i="5"/>
  <c r="I164" i="5"/>
  <c r="AB166" i="5"/>
  <c r="H188" i="5"/>
  <c r="F188" i="5"/>
  <c r="J188" i="5"/>
  <c r="H220" i="5"/>
  <c r="F220" i="5"/>
  <c r="R220" i="5"/>
  <c r="J220" i="5"/>
  <c r="I220" i="5"/>
  <c r="H236" i="5"/>
  <c r="F236" i="5"/>
  <c r="R236" i="5"/>
  <c r="R249" i="5"/>
  <c r="H249" i="5"/>
  <c r="J249" i="5"/>
  <c r="I249" i="5"/>
  <c r="F249" i="5"/>
  <c r="AB350" i="5"/>
  <c r="AB11" i="5"/>
  <c r="R12" i="5"/>
  <c r="AB20" i="5"/>
  <c r="AB24" i="5"/>
  <c r="AB28" i="5"/>
  <c r="AB32" i="5"/>
  <c r="AB37" i="5"/>
  <c r="AB41" i="5"/>
  <c r="AB45" i="5"/>
  <c r="AB50" i="5"/>
  <c r="AB54" i="5"/>
  <c r="AB58" i="5"/>
  <c r="AB62" i="5"/>
  <c r="AB66" i="5"/>
  <c r="AB70" i="5"/>
  <c r="AB74" i="5"/>
  <c r="AB78" i="5"/>
  <c r="R88" i="5"/>
  <c r="AB89" i="5"/>
  <c r="AB98" i="5"/>
  <c r="J116" i="5"/>
  <c r="AB117" i="5"/>
  <c r="J119" i="5"/>
  <c r="AB126" i="5"/>
  <c r="H144" i="5"/>
  <c r="AB150" i="5"/>
  <c r="F151" i="5"/>
  <c r="H152" i="5"/>
  <c r="AB170" i="5"/>
  <c r="AB194" i="5"/>
  <c r="AB210" i="5"/>
  <c r="AB226" i="5"/>
  <c r="AB242" i="5"/>
  <c r="AB245" i="5"/>
  <c r="AB254" i="5"/>
  <c r="R273" i="5"/>
  <c r="H273" i="5"/>
  <c r="J273" i="5"/>
  <c r="I273" i="5"/>
  <c r="F273" i="5"/>
  <c r="J326" i="5"/>
  <c r="H326" i="5"/>
  <c r="F326" i="5"/>
  <c r="AB344" i="5"/>
  <c r="AB15" i="5"/>
  <c r="AB9" i="5"/>
  <c r="AB21" i="5"/>
  <c r="AB38" i="5"/>
  <c r="AB51" i="5"/>
  <c r="AB59" i="5"/>
  <c r="AB67" i="5"/>
  <c r="AB91" i="5"/>
  <c r="AB101" i="5"/>
  <c r="AB119" i="5"/>
  <c r="H124" i="5"/>
  <c r="AB129" i="5"/>
  <c r="R151" i="5"/>
  <c r="F156" i="5"/>
  <c r="R156" i="5"/>
  <c r="AB158" i="5"/>
  <c r="H168" i="5"/>
  <c r="F168" i="5"/>
  <c r="R168" i="5"/>
  <c r="J168" i="5"/>
  <c r="I168" i="5"/>
  <c r="AB174" i="5"/>
  <c r="H192" i="5"/>
  <c r="F192" i="5"/>
  <c r="R192" i="5"/>
  <c r="J192" i="5"/>
  <c r="I192" i="5"/>
  <c r="H208" i="5"/>
  <c r="F208" i="5"/>
  <c r="R208" i="5"/>
  <c r="J208" i="5"/>
  <c r="I208" i="5"/>
  <c r="H224" i="5"/>
  <c r="F224" i="5"/>
  <c r="R224" i="5"/>
  <c r="J224" i="5"/>
  <c r="I224" i="5"/>
  <c r="H240" i="5"/>
  <c r="F240" i="5"/>
  <c r="R240" i="5"/>
  <c r="J240" i="5"/>
  <c r="I240" i="5"/>
  <c r="R269" i="5"/>
  <c r="H269" i="5"/>
  <c r="I269" i="5"/>
  <c r="F269" i="5"/>
  <c r="J269" i="5"/>
  <c r="J294" i="5"/>
  <c r="R294" i="5"/>
  <c r="I294" i="5"/>
  <c r="H294" i="5"/>
  <c r="F294" i="5"/>
  <c r="AB303" i="5"/>
  <c r="I412" i="5"/>
  <c r="H412" i="5"/>
  <c r="F412" i="5"/>
  <c r="R412" i="5"/>
  <c r="J412" i="5"/>
  <c r="I436" i="5"/>
  <c r="H436" i="5"/>
  <c r="R436" i="5"/>
  <c r="J436" i="5"/>
  <c r="F436" i="5"/>
  <c r="AB17" i="5"/>
  <c r="AB25" i="5"/>
  <c r="AB33" i="5"/>
  <c r="AB75" i="5"/>
  <c r="R100" i="5"/>
  <c r="R7" i="5"/>
  <c r="R15" i="5"/>
  <c r="X20" i="5"/>
  <c r="X37" i="5"/>
  <c r="X58" i="5"/>
  <c r="AB81" i="5"/>
  <c r="AB90" i="5"/>
  <c r="R103" i="5"/>
  <c r="R108" i="5"/>
  <c r="AB109" i="5"/>
  <c r="AB118" i="5"/>
  <c r="I124" i="5"/>
  <c r="R135" i="5"/>
  <c r="F140" i="5"/>
  <c r="R140" i="5"/>
  <c r="J140" i="5"/>
  <c r="AB141" i="5"/>
  <c r="J143" i="5"/>
  <c r="H148" i="5"/>
  <c r="R159" i="5"/>
  <c r="J159" i="5"/>
  <c r="I159" i="5"/>
  <c r="H159" i="5"/>
  <c r="H172" i="5"/>
  <c r="F172" i="5"/>
  <c r="R172" i="5"/>
  <c r="J172" i="5"/>
  <c r="I172" i="5"/>
  <c r="AB178" i="5"/>
  <c r="AB198" i="5"/>
  <c r="AB214" i="5"/>
  <c r="AB230" i="5"/>
  <c r="R257" i="5"/>
  <c r="H257" i="5"/>
  <c r="J257" i="5"/>
  <c r="I257" i="5"/>
  <c r="F257" i="5"/>
  <c r="R277" i="5"/>
  <c r="H277" i="5"/>
  <c r="J277" i="5"/>
  <c r="I277" i="5"/>
  <c r="F277" i="5"/>
  <c r="I252" i="5"/>
  <c r="F252" i="5"/>
  <c r="I260" i="5"/>
  <c r="I268" i="5"/>
  <c r="F268" i="5"/>
  <c r="J274" i="5"/>
  <c r="AB278" i="5"/>
  <c r="R285" i="5"/>
  <c r="J285" i="5"/>
  <c r="H285" i="5"/>
  <c r="J286" i="5"/>
  <c r="AB292" i="5"/>
  <c r="I310" i="5"/>
  <c r="H322" i="5"/>
  <c r="AB324" i="5"/>
  <c r="AB327" i="5"/>
  <c r="R413" i="5"/>
  <c r="J413" i="5"/>
  <c r="I413" i="5"/>
  <c r="H413" i="5"/>
  <c r="F413" i="5"/>
  <c r="R441" i="5"/>
  <c r="J441" i="5"/>
  <c r="I441" i="5"/>
  <c r="F441" i="5"/>
  <c r="R473" i="5"/>
  <c r="J473" i="5"/>
  <c r="I473" i="5"/>
  <c r="H473" i="5"/>
  <c r="F473" i="5"/>
  <c r="AB159" i="5"/>
  <c r="H167" i="5"/>
  <c r="AB167" i="5"/>
  <c r="AB175" i="5"/>
  <c r="H183" i="5"/>
  <c r="AB183" i="5"/>
  <c r="H191" i="5"/>
  <c r="AB191" i="5"/>
  <c r="H199" i="5"/>
  <c r="AB199" i="5"/>
  <c r="AB207" i="5"/>
  <c r="H215" i="5"/>
  <c r="AB215" i="5"/>
  <c r="AB223" i="5"/>
  <c r="H231" i="5"/>
  <c r="AB231" i="5"/>
  <c r="AB239" i="5"/>
  <c r="R244" i="5"/>
  <c r="R246" i="5"/>
  <c r="AB252" i="5"/>
  <c r="AB260" i="5"/>
  <c r="AB268" i="5"/>
  <c r="AB274" i="5"/>
  <c r="I279" i="5"/>
  <c r="AB285" i="5"/>
  <c r="AB295" i="5"/>
  <c r="J298" i="5"/>
  <c r="H302" i="5"/>
  <c r="AB304" i="5"/>
  <c r="AB317" i="5"/>
  <c r="R401" i="5"/>
  <c r="F401" i="5"/>
  <c r="J401" i="5"/>
  <c r="I401" i="5"/>
  <c r="H401" i="5"/>
  <c r="I167" i="5"/>
  <c r="I183" i="5"/>
  <c r="I191" i="5"/>
  <c r="I215" i="5"/>
  <c r="I231" i="5"/>
  <c r="I239" i="5"/>
  <c r="AB247" i="5"/>
  <c r="AB255" i="5"/>
  <c r="AB263" i="5"/>
  <c r="AB271" i="5"/>
  <c r="F278" i="5"/>
  <c r="AB284" i="5"/>
  <c r="I302" i="5"/>
  <c r="F305" i="5"/>
  <c r="J310" i="5"/>
  <c r="AB316" i="5"/>
  <c r="AB328" i="5"/>
  <c r="F329" i="5"/>
  <c r="AB335" i="5"/>
  <c r="R341" i="5"/>
  <c r="J341" i="5"/>
  <c r="H341" i="5"/>
  <c r="I406" i="5"/>
  <c r="H406" i="5"/>
  <c r="F406" i="5"/>
  <c r="R406" i="5"/>
  <c r="J406" i="5"/>
  <c r="I420" i="5"/>
  <c r="H420" i="5"/>
  <c r="J420" i="5"/>
  <c r="J167" i="5"/>
  <c r="J175" i="5"/>
  <c r="J183" i="5"/>
  <c r="J191" i="5"/>
  <c r="J231" i="5"/>
  <c r="H252" i="5"/>
  <c r="H260" i="5"/>
  <c r="H268" i="5"/>
  <c r="F274" i="5"/>
  <c r="H278" i="5"/>
  <c r="F285" i="5"/>
  <c r="AB287" i="5"/>
  <c r="R289" i="5"/>
  <c r="J289" i="5"/>
  <c r="H289" i="5"/>
  <c r="J290" i="5"/>
  <c r="AB296" i="5"/>
  <c r="F306" i="5"/>
  <c r="AB309" i="5"/>
  <c r="AB319" i="5"/>
  <c r="J322" i="5"/>
  <c r="AB332" i="5"/>
  <c r="R425" i="5"/>
  <c r="J425" i="5"/>
  <c r="I425" i="5"/>
  <c r="H425" i="5"/>
  <c r="F425" i="5"/>
  <c r="I452" i="5"/>
  <c r="H452" i="5"/>
  <c r="R452" i="5"/>
  <c r="J452" i="5"/>
  <c r="F452" i="5"/>
  <c r="I484" i="5"/>
  <c r="H484" i="5"/>
  <c r="R484" i="5"/>
  <c r="J484" i="5"/>
  <c r="F484" i="5"/>
  <c r="J252" i="5"/>
  <c r="I256" i="5"/>
  <c r="J260" i="5"/>
  <c r="I264" i="5"/>
  <c r="F264" i="5"/>
  <c r="J268" i="5"/>
  <c r="H274" i="5"/>
  <c r="I278" i="5"/>
  <c r="R280" i="5"/>
  <c r="I280" i="5"/>
  <c r="F280" i="5"/>
  <c r="AB280" i="5"/>
  <c r="F286" i="5"/>
  <c r="H306" i="5"/>
  <c r="AB308" i="5"/>
  <c r="AB336" i="5"/>
  <c r="AB343" i="5"/>
  <c r="AB358" i="5"/>
  <c r="R457" i="5"/>
  <c r="J457" i="5"/>
  <c r="I457" i="5"/>
  <c r="H457" i="5"/>
  <c r="F457" i="5"/>
  <c r="I255" i="5"/>
  <c r="R260" i="5"/>
  <c r="I263" i="5"/>
  <c r="R268" i="5"/>
  <c r="I271" i="5"/>
  <c r="I274" i="5"/>
  <c r="AB276" i="5"/>
  <c r="AB281" i="5"/>
  <c r="I285" i="5"/>
  <c r="H286" i="5"/>
  <c r="AB288" i="5"/>
  <c r="F298" i="5"/>
  <c r="AB301" i="5"/>
  <c r="AB311" i="5"/>
  <c r="J314" i="5"/>
  <c r="AB320" i="5"/>
  <c r="AB340" i="5"/>
  <c r="F341" i="5"/>
  <c r="AB351" i="5"/>
  <c r="J278" i="5"/>
  <c r="R286" i="5"/>
  <c r="AB293" i="5"/>
  <c r="AB294" i="5"/>
  <c r="R305" i="5"/>
  <c r="J305" i="5"/>
  <c r="H305" i="5"/>
  <c r="J306" i="5"/>
  <c r="AB312" i="5"/>
  <c r="R329" i="5"/>
  <c r="J329" i="5"/>
  <c r="H329" i="5"/>
  <c r="AB348" i="5"/>
  <c r="I468" i="5"/>
  <c r="H468" i="5"/>
  <c r="R468" i="5"/>
  <c r="J468" i="5"/>
  <c r="F468" i="5"/>
  <c r="J334" i="5"/>
  <c r="J338" i="5"/>
  <c r="J342" i="5"/>
  <c r="J346" i="5"/>
  <c r="J350" i="5"/>
  <c r="J354" i="5"/>
  <c r="J358" i="5"/>
  <c r="J362" i="5"/>
  <c r="J366" i="5"/>
  <c r="J370" i="5"/>
  <c r="J374" i="5"/>
  <c r="J378" i="5"/>
  <c r="J382" i="5"/>
  <c r="H385" i="5"/>
  <c r="J386" i="5"/>
  <c r="J390" i="5"/>
  <c r="J394" i="5"/>
  <c r="H397" i="5"/>
  <c r="J398" i="5"/>
  <c r="AB408" i="5"/>
  <c r="AB416" i="5"/>
  <c r="F418" i="5"/>
  <c r="F434" i="5"/>
  <c r="F450" i="5"/>
  <c r="F482" i="5"/>
  <c r="R489" i="5"/>
  <c r="J489" i="5"/>
  <c r="AB495" i="5"/>
  <c r="AB514" i="5"/>
  <c r="AB524" i="5"/>
  <c r="AB527" i="5"/>
  <c r="AB538" i="5"/>
  <c r="R648" i="5"/>
  <c r="J648" i="5"/>
  <c r="F648" i="5"/>
  <c r="AB420" i="5"/>
  <c r="AB425" i="5"/>
  <c r="I426" i="5"/>
  <c r="AB436" i="5"/>
  <c r="AB441" i="5"/>
  <c r="I442" i="5"/>
  <c r="AB452" i="5"/>
  <c r="F456" i="5"/>
  <c r="AB457" i="5"/>
  <c r="I458" i="5"/>
  <c r="F461" i="5"/>
  <c r="AB468" i="5"/>
  <c r="F472" i="5"/>
  <c r="AB473" i="5"/>
  <c r="I474" i="5"/>
  <c r="F477" i="5"/>
  <c r="AB484" i="5"/>
  <c r="F488" i="5"/>
  <c r="I492" i="5"/>
  <c r="H492" i="5"/>
  <c r="F497" i="5"/>
  <c r="AB500" i="5"/>
  <c r="R501" i="5"/>
  <c r="J501" i="5"/>
  <c r="J508" i="5"/>
  <c r="H508" i="5"/>
  <c r="AB512" i="5"/>
  <c r="J385" i="5"/>
  <c r="J393" i="5"/>
  <c r="J397" i="5"/>
  <c r="R421" i="5"/>
  <c r="J421" i="5"/>
  <c r="H429" i="5"/>
  <c r="F430" i="5"/>
  <c r="J437" i="5"/>
  <c r="H445" i="5"/>
  <c r="F446" i="5"/>
  <c r="R453" i="5"/>
  <c r="J453" i="5"/>
  <c r="F462" i="5"/>
  <c r="R469" i="5"/>
  <c r="J469" i="5"/>
  <c r="H477" i="5"/>
  <c r="F478" i="5"/>
  <c r="R485" i="5"/>
  <c r="J485" i="5"/>
  <c r="H497" i="5"/>
  <c r="AB522" i="5"/>
  <c r="J528" i="5"/>
  <c r="I528" i="5"/>
  <c r="H528" i="5"/>
  <c r="R385" i="5"/>
  <c r="R393" i="5"/>
  <c r="R397" i="5"/>
  <c r="H410" i="5"/>
  <c r="AB421" i="5"/>
  <c r="I422" i="5"/>
  <c r="J424" i="5"/>
  <c r="AB426" i="5"/>
  <c r="AB432" i="5"/>
  <c r="AB437" i="5"/>
  <c r="J440" i="5"/>
  <c r="AB442" i="5"/>
  <c r="AB448" i="5"/>
  <c r="AB453" i="5"/>
  <c r="I454" i="5"/>
  <c r="J456" i="5"/>
  <c r="AB458" i="5"/>
  <c r="AB464" i="5"/>
  <c r="AB469" i="5"/>
  <c r="I470" i="5"/>
  <c r="J472" i="5"/>
  <c r="AB474" i="5"/>
  <c r="AB480" i="5"/>
  <c r="AB485" i="5"/>
  <c r="I486" i="5"/>
  <c r="J488" i="5"/>
  <c r="F489" i="5"/>
  <c r="AB490" i="5"/>
  <c r="AB492" i="5"/>
  <c r="R493" i="5"/>
  <c r="J493" i="5"/>
  <c r="AB510" i="5"/>
  <c r="AB520" i="5"/>
  <c r="AB523" i="5"/>
  <c r="H624" i="5"/>
  <c r="R624" i="5"/>
  <c r="I624" i="5"/>
  <c r="F624" i="5"/>
  <c r="I410" i="5"/>
  <c r="F426" i="5"/>
  <c r="H430" i="5"/>
  <c r="R433" i="5"/>
  <c r="J433" i="5"/>
  <c r="F442" i="5"/>
  <c r="H446" i="5"/>
  <c r="R449" i="5"/>
  <c r="J449" i="5"/>
  <c r="F458" i="5"/>
  <c r="H462" i="5"/>
  <c r="R465" i="5"/>
  <c r="J465" i="5"/>
  <c r="F474" i="5"/>
  <c r="H478" i="5"/>
  <c r="R481" i="5"/>
  <c r="F501" i="5"/>
  <c r="AB504" i="5"/>
  <c r="R505" i="5"/>
  <c r="J505" i="5"/>
  <c r="AB508" i="5"/>
  <c r="AB511" i="5"/>
  <c r="AB530" i="5"/>
  <c r="F532" i="5"/>
  <c r="H628" i="5"/>
  <c r="R628" i="5"/>
  <c r="J628" i="5"/>
  <c r="I628" i="5"/>
  <c r="F628" i="5"/>
  <c r="AB406" i="5"/>
  <c r="J410" i="5"/>
  <c r="AB417" i="5"/>
  <c r="I418" i="5"/>
  <c r="F421" i="5"/>
  <c r="AB422" i="5"/>
  <c r="AB428" i="5"/>
  <c r="AB433" i="5"/>
  <c r="I434" i="5"/>
  <c r="F437" i="5"/>
  <c r="AB438" i="5"/>
  <c r="AB444" i="5"/>
  <c r="AB449" i="5"/>
  <c r="I450" i="5"/>
  <c r="F453" i="5"/>
  <c r="AB454" i="5"/>
  <c r="AB460" i="5"/>
  <c r="AB465" i="5"/>
  <c r="AB470" i="5"/>
  <c r="AB476" i="5"/>
  <c r="AB481" i="5"/>
  <c r="I482" i="5"/>
  <c r="F485" i="5"/>
  <c r="AB486" i="5"/>
  <c r="F492" i="5"/>
  <c r="H501" i="5"/>
  <c r="AB518" i="5"/>
  <c r="J524" i="5"/>
  <c r="I524" i="5"/>
  <c r="H524" i="5"/>
  <c r="AB528" i="5"/>
  <c r="H632" i="5"/>
  <c r="J632" i="5"/>
  <c r="R410" i="5"/>
  <c r="I424" i="5"/>
  <c r="H424" i="5"/>
  <c r="H426" i="5"/>
  <c r="R429" i="5"/>
  <c r="J429" i="5"/>
  <c r="I440" i="5"/>
  <c r="H440" i="5"/>
  <c r="H442" i="5"/>
  <c r="R445" i="5"/>
  <c r="J445" i="5"/>
  <c r="I456" i="5"/>
  <c r="H456" i="5"/>
  <c r="R461" i="5"/>
  <c r="J461" i="5"/>
  <c r="I472" i="5"/>
  <c r="H472" i="5"/>
  <c r="R477" i="5"/>
  <c r="J477" i="5"/>
  <c r="I488" i="5"/>
  <c r="H488" i="5"/>
  <c r="AB496" i="5"/>
  <c r="R497" i="5"/>
  <c r="J497" i="5"/>
  <c r="AB503" i="5"/>
  <c r="S506" i="5"/>
  <c r="AB506" i="5"/>
  <c r="J512" i="5"/>
  <c r="H512" i="5"/>
  <c r="AB516" i="5"/>
  <c r="AB519" i="5"/>
  <c r="R532" i="5"/>
  <c r="J532" i="5"/>
  <c r="I532" i="5"/>
  <c r="H532" i="5"/>
  <c r="H640" i="5"/>
  <c r="R640" i="5"/>
  <c r="J640" i="5"/>
  <c r="I640" i="5"/>
  <c r="F640" i="5"/>
  <c r="AB407" i="5"/>
  <c r="AB418" i="5"/>
  <c r="AB424" i="5"/>
  <c r="J426" i="5"/>
  <c r="AB429" i="5"/>
  <c r="I430" i="5"/>
  <c r="AB434" i="5"/>
  <c r="AB440" i="5"/>
  <c r="J442" i="5"/>
  <c r="AB445" i="5"/>
  <c r="I446" i="5"/>
  <c r="AB450" i="5"/>
  <c r="AB456" i="5"/>
  <c r="J458" i="5"/>
  <c r="AB461" i="5"/>
  <c r="I462" i="5"/>
  <c r="AB466" i="5"/>
  <c r="AB472" i="5"/>
  <c r="J474" i="5"/>
  <c r="AB477" i="5"/>
  <c r="I478" i="5"/>
  <c r="AB482" i="5"/>
  <c r="AB488" i="5"/>
  <c r="AB526" i="5"/>
  <c r="AB534" i="5"/>
  <c r="AB535" i="5"/>
  <c r="R536" i="5"/>
  <c r="J536" i="5"/>
  <c r="I536" i="5"/>
  <c r="H536" i="5"/>
  <c r="H644" i="5"/>
  <c r="R644" i="5"/>
  <c r="J644" i="5"/>
  <c r="I644" i="5"/>
  <c r="F644" i="5"/>
  <c r="H506" i="5"/>
  <c r="H510" i="5"/>
  <c r="H514" i="5"/>
  <c r="H526" i="5"/>
  <c r="AB542" i="5"/>
  <c r="H546" i="5"/>
  <c r="AB546" i="5"/>
  <c r="AB550" i="5"/>
  <c r="H554" i="5"/>
  <c r="AB554" i="5"/>
  <c r="S556" i="5"/>
  <c r="H558" i="5"/>
  <c r="AB558" i="5"/>
  <c r="S560" i="5"/>
  <c r="H562" i="5"/>
  <c r="AB562" i="5"/>
  <c r="S564" i="5"/>
  <c r="H566" i="5"/>
  <c r="AB566" i="5"/>
  <c r="H570" i="5"/>
  <c r="AB570" i="5"/>
  <c r="S572" i="5"/>
  <c r="AB574" i="5"/>
  <c r="S576" i="5"/>
  <c r="H578" i="5"/>
  <c r="AB578" i="5"/>
  <c r="S580" i="5"/>
  <c r="AB582" i="5"/>
  <c r="S584" i="5"/>
  <c r="AB586" i="5"/>
  <c r="S588" i="5"/>
  <c r="AB590" i="5"/>
  <c r="S592" i="5"/>
  <c r="H594" i="5"/>
  <c r="AB594" i="5"/>
  <c r="S596" i="5"/>
  <c r="H598" i="5"/>
  <c r="AB598" i="5"/>
  <c r="S600" i="5"/>
  <c r="H602" i="5"/>
  <c r="AB602" i="5"/>
  <c r="S604" i="5"/>
  <c r="AB606" i="5"/>
  <c r="S608" i="5"/>
  <c r="H610" i="5"/>
  <c r="AB610" i="5"/>
  <c r="S612" i="5"/>
  <c r="H614" i="5"/>
  <c r="AB614" i="5"/>
  <c r="S616" i="5"/>
  <c r="H618" i="5"/>
  <c r="AB618" i="5"/>
  <c r="I630" i="5"/>
  <c r="H631" i="5"/>
  <c r="AB633" i="5"/>
  <c r="I646" i="5"/>
  <c r="H647" i="5"/>
  <c r="J649" i="5"/>
  <c r="I649" i="5"/>
  <c r="F649" i="5"/>
  <c r="AB653" i="5"/>
  <c r="S657" i="5"/>
  <c r="H661" i="5"/>
  <c r="J665" i="5"/>
  <c r="I665" i="5"/>
  <c r="F665" i="5"/>
  <c r="H668" i="5"/>
  <c r="R668" i="5"/>
  <c r="AB669" i="5"/>
  <c r="R670" i="5"/>
  <c r="H670" i="5"/>
  <c r="S673" i="5"/>
  <c r="H677" i="5"/>
  <c r="J681" i="5"/>
  <c r="I681" i="5"/>
  <c r="F681" i="5"/>
  <c r="AB685" i="5"/>
  <c r="R686" i="5"/>
  <c r="H686" i="5"/>
  <c r="S689" i="5"/>
  <c r="S699" i="5"/>
  <c r="AB701" i="5"/>
  <c r="J713" i="5"/>
  <c r="I713" i="5"/>
  <c r="H713" i="5"/>
  <c r="F713" i="5"/>
  <c r="J729" i="5"/>
  <c r="I729" i="5"/>
  <c r="H729" i="5"/>
  <c r="F729" i="5"/>
  <c r="J757" i="5"/>
  <c r="F757" i="5"/>
  <c r="R757" i="5"/>
  <c r="I757" i="5"/>
  <c r="H757" i="5"/>
  <c r="I792" i="5"/>
  <c r="H792" i="5"/>
  <c r="R792" i="5"/>
  <c r="J792" i="5"/>
  <c r="F792" i="5"/>
  <c r="I490" i="5"/>
  <c r="I494" i="5"/>
  <c r="I502" i="5"/>
  <c r="I506" i="5"/>
  <c r="I510" i="5"/>
  <c r="I514" i="5"/>
  <c r="I526" i="5"/>
  <c r="I542" i="5"/>
  <c r="I546" i="5"/>
  <c r="I554" i="5"/>
  <c r="I558" i="5"/>
  <c r="I562" i="5"/>
  <c r="I566" i="5"/>
  <c r="I570" i="5"/>
  <c r="I578" i="5"/>
  <c r="I594" i="5"/>
  <c r="I598" i="5"/>
  <c r="I602" i="5"/>
  <c r="AB623" i="5"/>
  <c r="S625" i="5"/>
  <c r="AB628" i="5"/>
  <c r="J630" i="5"/>
  <c r="J631" i="5"/>
  <c r="F633" i="5"/>
  <c r="S635" i="5"/>
  <c r="AB639" i="5"/>
  <c r="S641" i="5"/>
  <c r="AB644" i="5"/>
  <c r="J646" i="5"/>
  <c r="J647" i="5"/>
  <c r="AB655" i="5"/>
  <c r="F664" i="5"/>
  <c r="AB671" i="5"/>
  <c r="H679" i="5"/>
  <c r="S691" i="5"/>
  <c r="J701" i="5"/>
  <c r="I701" i="5"/>
  <c r="H701" i="5"/>
  <c r="F701" i="5"/>
  <c r="AB711" i="5"/>
  <c r="S711" i="5"/>
  <c r="S717" i="5"/>
  <c r="AB717" i="5"/>
  <c r="AB727" i="5"/>
  <c r="S727" i="5"/>
  <c r="S733" i="5"/>
  <c r="AB733" i="5"/>
  <c r="R745" i="5"/>
  <c r="J745" i="5"/>
  <c r="I745" i="5"/>
  <c r="H745" i="5"/>
  <c r="F745" i="5"/>
  <c r="J769" i="5"/>
  <c r="I769" i="5"/>
  <c r="R769" i="5"/>
  <c r="H769" i="5"/>
  <c r="F769" i="5"/>
  <c r="J598" i="5"/>
  <c r="J602" i="5"/>
  <c r="S603" i="5"/>
  <c r="S607" i="5"/>
  <c r="J610" i="5"/>
  <c r="S611" i="5"/>
  <c r="S615" i="5"/>
  <c r="J618" i="5"/>
  <c r="S619" i="5"/>
  <c r="F623" i="5"/>
  <c r="I623" i="5"/>
  <c r="J625" i="5"/>
  <c r="I625" i="5"/>
  <c r="AB629" i="5"/>
  <c r="F639" i="5"/>
  <c r="I639" i="5"/>
  <c r="J641" i="5"/>
  <c r="I641" i="5"/>
  <c r="AB645" i="5"/>
  <c r="F650" i="5"/>
  <c r="J653" i="5"/>
  <c r="I653" i="5"/>
  <c r="F653" i="5"/>
  <c r="H656" i="5"/>
  <c r="R656" i="5"/>
  <c r="AB657" i="5"/>
  <c r="R658" i="5"/>
  <c r="H658" i="5"/>
  <c r="F666" i="5"/>
  <c r="J669" i="5"/>
  <c r="I669" i="5"/>
  <c r="F669" i="5"/>
  <c r="AB673" i="5"/>
  <c r="R674" i="5"/>
  <c r="H674" i="5"/>
  <c r="F682" i="5"/>
  <c r="J685" i="5"/>
  <c r="I685" i="5"/>
  <c r="F685" i="5"/>
  <c r="AB689" i="5"/>
  <c r="R690" i="5"/>
  <c r="H690" i="5"/>
  <c r="H711" i="5"/>
  <c r="F711" i="5"/>
  <c r="J711" i="5"/>
  <c r="I711" i="5"/>
  <c r="H727" i="5"/>
  <c r="F727" i="5"/>
  <c r="J733" i="5"/>
  <c r="I733" i="5"/>
  <c r="H733" i="5"/>
  <c r="F733" i="5"/>
  <c r="J741" i="5"/>
  <c r="AB624" i="5"/>
  <c r="AB640" i="5"/>
  <c r="F655" i="5"/>
  <c r="J655" i="5"/>
  <c r="I655" i="5"/>
  <c r="F671" i="5"/>
  <c r="J671" i="5"/>
  <c r="I671" i="5"/>
  <c r="F687" i="5"/>
  <c r="J687" i="5"/>
  <c r="S695" i="5"/>
  <c r="AB697" i="5"/>
  <c r="S705" i="5"/>
  <c r="AB705" i="5"/>
  <c r="S715" i="5"/>
  <c r="S721" i="5"/>
  <c r="AB721" i="5"/>
  <c r="S731" i="5"/>
  <c r="R737" i="5"/>
  <c r="J737" i="5"/>
  <c r="I737" i="5"/>
  <c r="H737" i="5"/>
  <c r="F737" i="5"/>
  <c r="H540" i="5"/>
  <c r="S546" i="5"/>
  <c r="H548" i="5"/>
  <c r="H552" i="5"/>
  <c r="S554" i="5"/>
  <c r="H556" i="5"/>
  <c r="S558" i="5"/>
  <c r="H560" i="5"/>
  <c r="S562" i="5"/>
  <c r="H564" i="5"/>
  <c r="S566" i="5"/>
  <c r="H568" i="5"/>
  <c r="S570" i="5"/>
  <c r="H572" i="5"/>
  <c r="S574" i="5"/>
  <c r="S578" i="5"/>
  <c r="H580" i="5"/>
  <c r="S582" i="5"/>
  <c r="H584" i="5"/>
  <c r="S586" i="5"/>
  <c r="H588" i="5"/>
  <c r="S590" i="5"/>
  <c r="S594" i="5"/>
  <c r="H596" i="5"/>
  <c r="S598" i="5"/>
  <c r="H600" i="5"/>
  <c r="S602" i="5"/>
  <c r="S606" i="5"/>
  <c r="H608" i="5"/>
  <c r="S610" i="5"/>
  <c r="S614" i="5"/>
  <c r="H616" i="5"/>
  <c r="S618" i="5"/>
  <c r="H623" i="5"/>
  <c r="AB625" i="5"/>
  <c r="F634" i="5"/>
  <c r="H636" i="5"/>
  <c r="R636" i="5"/>
  <c r="H639" i="5"/>
  <c r="AB641" i="5"/>
  <c r="S649" i="5"/>
  <c r="H653" i="5"/>
  <c r="J657" i="5"/>
  <c r="I657" i="5"/>
  <c r="F657" i="5"/>
  <c r="AB661" i="5"/>
  <c r="S665" i="5"/>
  <c r="H669" i="5"/>
  <c r="J673" i="5"/>
  <c r="I673" i="5"/>
  <c r="F673" i="5"/>
  <c r="H676" i="5"/>
  <c r="R676" i="5"/>
  <c r="AB677" i="5"/>
  <c r="R678" i="5"/>
  <c r="H678" i="5"/>
  <c r="S681" i="5"/>
  <c r="H685" i="5"/>
  <c r="J689" i="5"/>
  <c r="I689" i="5"/>
  <c r="F689" i="5"/>
  <c r="F695" i="5"/>
  <c r="J695" i="5"/>
  <c r="I695" i="5"/>
  <c r="J697" i="5"/>
  <c r="I697" i="5"/>
  <c r="H697" i="5"/>
  <c r="F697" i="5"/>
  <c r="F698" i="5"/>
  <c r="J705" i="5"/>
  <c r="I705" i="5"/>
  <c r="H705" i="5"/>
  <c r="F705" i="5"/>
  <c r="R711" i="5"/>
  <c r="J721" i="5"/>
  <c r="I721" i="5"/>
  <c r="H721" i="5"/>
  <c r="F721" i="5"/>
  <c r="R733" i="5"/>
  <c r="AB743" i="5"/>
  <c r="S743" i="5"/>
  <c r="I776" i="5"/>
  <c r="H776" i="5"/>
  <c r="R776" i="5"/>
  <c r="J776" i="5"/>
  <c r="F776" i="5"/>
  <c r="I540" i="5"/>
  <c r="I548" i="5"/>
  <c r="I556" i="5"/>
  <c r="I560" i="5"/>
  <c r="I564" i="5"/>
  <c r="I568" i="5"/>
  <c r="I572" i="5"/>
  <c r="I580" i="5"/>
  <c r="I584" i="5"/>
  <c r="I588" i="5"/>
  <c r="J623" i="5"/>
  <c r="F625" i="5"/>
  <c r="S627" i="5"/>
  <c r="AB631" i="5"/>
  <c r="S633" i="5"/>
  <c r="H634" i="5"/>
  <c r="AB636" i="5"/>
  <c r="J639" i="5"/>
  <c r="F641" i="5"/>
  <c r="S643" i="5"/>
  <c r="AB647" i="5"/>
  <c r="S651" i="5"/>
  <c r="R653" i="5"/>
  <c r="H655" i="5"/>
  <c r="F656" i="5"/>
  <c r="AB663" i="5"/>
  <c r="S667" i="5"/>
  <c r="J668" i="5"/>
  <c r="R669" i="5"/>
  <c r="I670" i="5"/>
  <c r="H671" i="5"/>
  <c r="F672" i="5"/>
  <c r="AB679" i="5"/>
  <c r="S683" i="5"/>
  <c r="R685" i="5"/>
  <c r="I686" i="5"/>
  <c r="AB693" i="5"/>
  <c r="AB703" i="5"/>
  <c r="S703" i="5"/>
  <c r="S709" i="5"/>
  <c r="AB709" i="5"/>
  <c r="AB719" i="5"/>
  <c r="S719" i="5"/>
  <c r="S725" i="5"/>
  <c r="AB725" i="5"/>
  <c r="AB735" i="5"/>
  <c r="S735" i="5"/>
  <c r="S739" i="5"/>
  <c r="H743" i="5"/>
  <c r="F743" i="5"/>
  <c r="J743" i="5"/>
  <c r="I743" i="5"/>
  <c r="J540" i="5"/>
  <c r="J548" i="5"/>
  <c r="J552" i="5"/>
  <c r="J556" i="5"/>
  <c r="J560" i="5"/>
  <c r="J564" i="5"/>
  <c r="J568" i="5"/>
  <c r="J572" i="5"/>
  <c r="R623" i="5"/>
  <c r="F630" i="5"/>
  <c r="F631" i="5"/>
  <c r="I631" i="5"/>
  <c r="J633" i="5"/>
  <c r="I633" i="5"/>
  <c r="F646" i="5"/>
  <c r="F647" i="5"/>
  <c r="I647" i="5"/>
  <c r="AB649" i="5"/>
  <c r="R650" i="5"/>
  <c r="H650" i="5"/>
  <c r="R655" i="5"/>
  <c r="J661" i="5"/>
  <c r="I661" i="5"/>
  <c r="F661" i="5"/>
  <c r="H664" i="5"/>
  <c r="R664" i="5"/>
  <c r="AB665" i="5"/>
  <c r="R666" i="5"/>
  <c r="H666" i="5"/>
  <c r="R671" i="5"/>
  <c r="J677" i="5"/>
  <c r="I677" i="5"/>
  <c r="F677" i="5"/>
  <c r="AB681" i="5"/>
  <c r="R682" i="5"/>
  <c r="H682" i="5"/>
  <c r="R687" i="5"/>
  <c r="J693" i="5"/>
  <c r="I693" i="5"/>
  <c r="H693" i="5"/>
  <c r="F693" i="5"/>
  <c r="H703" i="5"/>
  <c r="F703" i="5"/>
  <c r="J703" i="5"/>
  <c r="I703" i="5"/>
  <c r="H719" i="5"/>
  <c r="F719" i="5"/>
  <c r="J719" i="5"/>
  <c r="I719" i="5"/>
  <c r="H735" i="5"/>
  <c r="F735" i="5"/>
  <c r="J735" i="5"/>
  <c r="I735" i="5"/>
  <c r="R748" i="5"/>
  <c r="J748" i="5"/>
  <c r="I748" i="5"/>
  <c r="H748" i="5"/>
  <c r="F748" i="5"/>
  <c r="I784" i="5"/>
  <c r="H784" i="5"/>
  <c r="R784" i="5"/>
  <c r="J784" i="5"/>
  <c r="F784" i="5"/>
  <c r="AB632" i="5"/>
  <c r="AB648" i="5"/>
  <c r="J663" i="5"/>
  <c r="I663" i="5"/>
  <c r="F679" i="5"/>
  <c r="J679" i="5"/>
  <c r="I679" i="5"/>
  <c r="S697" i="5"/>
  <c r="R698" i="5"/>
  <c r="J698" i="5"/>
  <c r="H698" i="5"/>
  <c r="S707" i="5"/>
  <c r="S713" i="5"/>
  <c r="AB713" i="5"/>
  <c r="S723" i="5"/>
  <c r="S729" i="5"/>
  <c r="AB729" i="5"/>
  <c r="H764" i="5"/>
  <c r="R764" i="5"/>
  <c r="J764" i="5"/>
  <c r="I764" i="5"/>
  <c r="F764" i="5"/>
  <c r="H861" i="5"/>
  <c r="R700" i="5"/>
  <c r="R712" i="5"/>
  <c r="R720" i="5"/>
  <c r="R724" i="5"/>
  <c r="R728" i="5"/>
  <c r="R732" i="5"/>
  <c r="R740" i="5"/>
  <c r="R744" i="5"/>
  <c r="S748" i="5"/>
  <c r="H749" i="5"/>
  <c r="H751" i="5"/>
  <c r="S753" i="5"/>
  <c r="H762" i="5"/>
  <c r="F766" i="5"/>
  <c r="AB772" i="5"/>
  <c r="H798" i="5"/>
  <c r="AB802" i="5"/>
  <c r="AB806" i="5"/>
  <c r="F815" i="5"/>
  <c r="S819" i="5"/>
  <c r="I831" i="5"/>
  <c r="R831" i="5"/>
  <c r="H831" i="5"/>
  <c r="S1035" i="5"/>
  <c r="AB698" i="5"/>
  <c r="H702" i="5"/>
  <c r="AB702" i="5"/>
  <c r="H706" i="5"/>
  <c r="AB706" i="5"/>
  <c r="H710" i="5"/>
  <c r="AB710" i="5"/>
  <c r="H714" i="5"/>
  <c r="AB714" i="5"/>
  <c r="H718" i="5"/>
  <c r="AB718" i="5"/>
  <c r="H722" i="5"/>
  <c r="AB722" i="5"/>
  <c r="H726" i="5"/>
  <c r="AB726" i="5"/>
  <c r="H730" i="5"/>
  <c r="AB730" i="5"/>
  <c r="H734" i="5"/>
  <c r="AB734" i="5"/>
  <c r="H738" i="5"/>
  <c r="AB738" i="5"/>
  <c r="H742" i="5"/>
  <c r="AB742" i="5"/>
  <c r="H746" i="5"/>
  <c r="AB746" i="5"/>
  <c r="I749" i="5"/>
  <c r="F752" i="5"/>
  <c r="F758" i="5"/>
  <c r="AB759" i="5"/>
  <c r="S761" i="5"/>
  <c r="R777" i="5"/>
  <c r="J777" i="5"/>
  <c r="I777" i="5"/>
  <c r="R785" i="5"/>
  <c r="J785" i="5"/>
  <c r="I785" i="5"/>
  <c r="R786" i="5"/>
  <c r="I786" i="5"/>
  <c r="J793" i="5"/>
  <c r="S807" i="5"/>
  <c r="AB810" i="5"/>
  <c r="AB818" i="5"/>
  <c r="AB822" i="5"/>
  <c r="S835" i="5"/>
  <c r="R841" i="5"/>
  <c r="I841" i="5"/>
  <c r="F841" i="5"/>
  <c r="H841" i="5"/>
  <c r="AB866" i="5"/>
  <c r="S871" i="5"/>
  <c r="AB895" i="5"/>
  <c r="S895" i="5"/>
  <c r="R936" i="5"/>
  <c r="J936" i="5"/>
  <c r="I936" i="5"/>
  <c r="H936" i="5"/>
  <c r="F936" i="5"/>
  <c r="S987" i="5"/>
  <c r="J761" i="5"/>
  <c r="AB826" i="5"/>
  <c r="AB834" i="5"/>
  <c r="R848" i="5"/>
  <c r="I848" i="5"/>
  <c r="H848" i="5"/>
  <c r="I863" i="5"/>
  <c r="F863" i="5"/>
  <c r="R863" i="5"/>
  <c r="H863" i="5"/>
  <c r="I871" i="5"/>
  <c r="R871" i="5"/>
  <c r="J871" i="5"/>
  <c r="H871" i="5"/>
  <c r="S931" i="5"/>
  <c r="J702" i="5"/>
  <c r="J706" i="5"/>
  <c r="J710" i="5"/>
  <c r="J714" i="5"/>
  <c r="J718" i="5"/>
  <c r="J722" i="5"/>
  <c r="J726" i="5"/>
  <c r="J730" i="5"/>
  <c r="J734" i="5"/>
  <c r="AB737" i="5"/>
  <c r="J738" i="5"/>
  <c r="AB741" i="5"/>
  <c r="J742" i="5"/>
  <c r="AB745" i="5"/>
  <c r="J746" i="5"/>
  <c r="S747" i="5"/>
  <c r="R749" i="5"/>
  <c r="I752" i="5"/>
  <c r="AB753" i="5"/>
  <c r="AB756" i="5"/>
  <c r="J758" i="5"/>
  <c r="AB761" i="5"/>
  <c r="R762" i="5"/>
  <c r="I762" i="5"/>
  <c r="S769" i="5"/>
  <c r="I772" i="5"/>
  <c r="R798" i="5"/>
  <c r="F798" i="5"/>
  <c r="I798" i="5"/>
  <c r="R802" i="5"/>
  <c r="I802" i="5"/>
  <c r="H802" i="5"/>
  <c r="F802" i="5"/>
  <c r="R806" i="5"/>
  <c r="J806" i="5"/>
  <c r="I806" i="5"/>
  <c r="F806" i="5"/>
  <c r="AB838" i="5"/>
  <c r="S839" i="5"/>
  <c r="R846" i="5"/>
  <c r="H846" i="5"/>
  <c r="F846" i="5"/>
  <c r="I846" i="5"/>
  <c r="F848" i="5"/>
  <c r="AB854" i="5"/>
  <c r="J863" i="5"/>
  <c r="R866" i="5"/>
  <c r="J866" i="5"/>
  <c r="I866" i="5"/>
  <c r="H866" i="5"/>
  <c r="F866" i="5"/>
  <c r="F871" i="5"/>
  <c r="I879" i="5"/>
  <c r="F879" i="5"/>
  <c r="R879" i="5"/>
  <c r="J879" i="5"/>
  <c r="H879" i="5"/>
  <c r="I887" i="5"/>
  <c r="R887" i="5"/>
  <c r="J887" i="5"/>
  <c r="F887" i="5"/>
  <c r="R904" i="5"/>
  <c r="J904" i="5"/>
  <c r="I904" i="5"/>
  <c r="H904" i="5"/>
  <c r="F904" i="5"/>
  <c r="AB912" i="5"/>
  <c r="J935" i="5"/>
  <c r="I935" i="5"/>
  <c r="H935" i="5"/>
  <c r="F935" i="5"/>
  <c r="R935" i="5"/>
  <c r="S1019" i="5"/>
  <c r="S749" i="5"/>
  <c r="J752" i="5"/>
  <c r="R766" i="5"/>
  <c r="I766" i="5"/>
  <c r="S773" i="5"/>
  <c r="F780" i="5"/>
  <c r="F788" i="5"/>
  <c r="R797" i="5"/>
  <c r="I797" i="5"/>
  <c r="H797" i="5"/>
  <c r="F797" i="5"/>
  <c r="R818" i="5"/>
  <c r="I818" i="5"/>
  <c r="H818" i="5"/>
  <c r="F818" i="5"/>
  <c r="J848" i="5"/>
  <c r="H887" i="5"/>
  <c r="AB922" i="5"/>
  <c r="R972" i="5"/>
  <c r="J972" i="5"/>
  <c r="I972" i="5"/>
  <c r="H972" i="5"/>
  <c r="F972" i="5"/>
  <c r="J1119" i="5"/>
  <c r="F1119" i="5"/>
  <c r="F751" i="5"/>
  <c r="R751" i="5"/>
  <c r="AB757" i="5"/>
  <c r="F761" i="5"/>
  <c r="H768" i="5"/>
  <c r="R768" i="5"/>
  <c r="AB769" i="5"/>
  <c r="R770" i="5"/>
  <c r="I770" i="5"/>
  <c r="J773" i="5"/>
  <c r="I773" i="5"/>
  <c r="R774" i="5"/>
  <c r="R782" i="5"/>
  <c r="I782" i="5"/>
  <c r="F786" i="5"/>
  <c r="R790" i="5"/>
  <c r="I790" i="5"/>
  <c r="AB797" i="5"/>
  <c r="S811" i="5"/>
  <c r="AB839" i="5"/>
  <c r="AB850" i="5"/>
  <c r="I857" i="5"/>
  <c r="AB860" i="5"/>
  <c r="I903" i="5"/>
  <c r="H903" i="5"/>
  <c r="J903" i="5"/>
  <c r="F903" i="5"/>
  <c r="R903" i="5"/>
  <c r="S971" i="5"/>
  <c r="S1051" i="5"/>
  <c r="I758" i="5"/>
  <c r="H761" i="5"/>
  <c r="H772" i="5"/>
  <c r="R772" i="5"/>
  <c r="I799" i="5"/>
  <c r="H799" i="5"/>
  <c r="AB801" i="5"/>
  <c r="AB805" i="5"/>
  <c r="AB813" i="5"/>
  <c r="S827" i="5"/>
  <c r="R829" i="5"/>
  <c r="I829" i="5"/>
  <c r="H829" i="5"/>
  <c r="F829" i="5"/>
  <c r="R838" i="5"/>
  <c r="J838" i="5"/>
  <c r="I838" i="5"/>
  <c r="F838" i="5"/>
  <c r="I847" i="5"/>
  <c r="F847" i="5"/>
  <c r="R847" i="5"/>
  <c r="H847" i="5"/>
  <c r="S855" i="5"/>
  <c r="R864" i="5"/>
  <c r="I864" i="5"/>
  <c r="H864" i="5"/>
  <c r="AB870" i="5"/>
  <c r="AB911" i="5"/>
  <c r="S911" i="5"/>
  <c r="S1003" i="5"/>
  <c r="AB752" i="5"/>
  <c r="H752" i="5"/>
  <c r="AB758" i="5"/>
  <c r="I761" i="5"/>
  <c r="F767" i="5"/>
  <c r="R767" i="5"/>
  <c r="I767" i="5"/>
  <c r="I780" i="5"/>
  <c r="H780" i="5"/>
  <c r="R780" i="5"/>
  <c r="I788" i="5"/>
  <c r="H788" i="5"/>
  <c r="R788" i="5"/>
  <c r="I815" i="5"/>
  <c r="R815" i="5"/>
  <c r="H815" i="5"/>
  <c r="J847" i="5"/>
  <c r="R850" i="5"/>
  <c r="J850" i="5"/>
  <c r="I850" i="5"/>
  <c r="H850" i="5"/>
  <c r="F850" i="5"/>
  <c r="R862" i="5"/>
  <c r="H862" i="5"/>
  <c r="F862" i="5"/>
  <c r="I862" i="5"/>
  <c r="F864" i="5"/>
  <c r="R878" i="5"/>
  <c r="H878" i="5"/>
  <c r="J878" i="5"/>
  <c r="I878" i="5"/>
  <c r="F878" i="5"/>
  <c r="R905" i="5"/>
  <c r="I905" i="5"/>
  <c r="J905" i="5"/>
  <c r="H905" i="5"/>
  <c r="F905" i="5"/>
  <c r="I807" i="5"/>
  <c r="I823" i="5"/>
  <c r="I839" i="5"/>
  <c r="I855" i="5"/>
  <c r="AB876" i="5"/>
  <c r="R893" i="5"/>
  <c r="I893" i="5"/>
  <c r="R917" i="5"/>
  <c r="I917" i="5"/>
  <c r="S1067" i="5"/>
  <c r="AB1095" i="5"/>
  <c r="AB1297" i="5"/>
  <c r="S1297" i="5"/>
  <c r="F876" i="5"/>
  <c r="R880" i="5"/>
  <c r="I880" i="5"/>
  <c r="R882" i="5"/>
  <c r="J882" i="5"/>
  <c r="F890" i="5"/>
  <c r="F897" i="5"/>
  <c r="R928" i="5"/>
  <c r="J928" i="5"/>
  <c r="I928" i="5"/>
  <c r="R940" i="5"/>
  <c r="J940" i="5"/>
  <c r="I940" i="5"/>
  <c r="H940" i="5"/>
  <c r="F940" i="5"/>
  <c r="AB946" i="5"/>
  <c r="AB962" i="5"/>
  <c r="R968" i="5"/>
  <c r="J968" i="5"/>
  <c r="I968" i="5"/>
  <c r="F968" i="5"/>
  <c r="R1064" i="5"/>
  <c r="J1064" i="5"/>
  <c r="I1064" i="5"/>
  <c r="H1064" i="5"/>
  <c r="F1064" i="5"/>
  <c r="AB1085" i="5"/>
  <c r="S1085" i="5"/>
  <c r="AB1086" i="5"/>
  <c r="AB1398" i="5"/>
  <c r="S1398" i="5"/>
  <c r="AB918" i="5"/>
  <c r="J952" i="5"/>
  <c r="I952" i="5"/>
  <c r="R984" i="5"/>
  <c r="J984" i="5"/>
  <c r="I984" i="5"/>
  <c r="H984" i="5"/>
  <c r="F984" i="5"/>
  <c r="R1000" i="5"/>
  <c r="J1000" i="5"/>
  <c r="I1000" i="5"/>
  <c r="H1000" i="5"/>
  <c r="F1000" i="5"/>
  <c r="R1032" i="5"/>
  <c r="J1032" i="5"/>
  <c r="I1032" i="5"/>
  <c r="H1032" i="5"/>
  <c r="F1032" i="5"/>
  <c r="R1048" i="5"/>
  <c r="J1048" i="5"/>
  <c r="I1048" i="5"/>
  <c r="H1048" i="5"/>
  <c r="F1048" i="5"/>
  <c r="J1098" i="5"/>
  <c r="I1098" i="5"/>
  <c r="H1098" i="5"/>
  <c r="F1098" i="5"/>
  <c r="R1098" i="5"/>
  <c r="H1105" i="5"/>
  <c r="J1105" i="5"/>
  <c r="I1105" i="5"/>
  <c r="F1105" i="5"/>
  <c r="R1105" i="5"/>
  <c r="AB1125" i="5"/>
  <c r="S1125" i="5"/>
  <c r="R804" i="5"/>
  <c r="I804" i="5"/>
  <c r="R820" i="5"/>
  <c r="I820" i="5"/>
  <c r="R836" i="5"/>
  <c r="I836" i="5"/>
  <c r="H839" i="5"/>
  <c r="R852" i="5"/>
  <c r="I852" i="5"/>
  <c r="H855" i="5"/>
  <c r="R868" i="5"/>
  <c r="I868" i="5"/>
  <c r="R881" i="5"/>
  <c r="I881" i="5"/>
  <c r="R885" i="5"/>
  <c r="I885" i="5"/>
  <c r="I890" i="5"/>
  <c r="J895" i="5"/>
  <c r="R901" i="5"/>
  <c r="I901" i="5"/>
  <c r="H901" i="5"/>
  <c r="R920" i="5"/>
  <c r="J920" i="5"/>
  <c r="I920" i="5"/>
  <c r="J951" i="5"/>
  <c r="I951" i="5"/>
  <c r="H951" i="5"/>
  <c r="R956" i="5"/>
  <c r="J956" i="5"/>
  <c r="I956" i="5"/>
  <c r="H956" i="5"/>
  <c r="F956" i="5"/>
  <c r="J967" i="5"/>
  <c r="I967" i="5"/>
  <c r="H967" i="5"/>
  <c r="AB1130" i="5"/>
  <c r="J1154" i="5"/>
  <c r="I1154" i="5"/>
  <c r="R1154" i="5"/>
  <c r="H1154" i="5"/>
  <c r="F1154" i="5"/>
  <c r="AB1208" i="5"/>
  <c r="AB799" i="5"/>
  <c r="AB804" i="5"/>
  <c r="J807" i="5"/>
  <c r="AB815" i="5"/>
  <c r="AB820" i="5"/>
  <c r="J823" i="5"/>
  <c r="AB831" i="5"/>
  <c r="AB836" i="5"/>
  <c r="J839" i="5"/>
  <c r="S843" i="5"/>
  <c r="AB847" i="5"/>
  <c r="AB852" i="5"/>
  <c r="J855" i="5"/>
  <c r="S859" i="5"/>
  <c r="AB863" i="5"/>
  <c r="AB868" i="5"/>
  <c r="F880" i="5"/>
  <c r="F881" i="5"/>
  <c r="AB903" i="5"/>
  <c r="AB938" i="5"/>
  <c r="R944" i="5"/>
  <c r="J944" i="5"/>
  <c r="I944" i="5"/>
  <c r="S955" i="5"/>
  <c r="J1063" i="5"/>
  <c r="R1063" i="5"/>
  <c r="F1063" i="5"/>
  <c r="F1077" i="5"/>
  <c r="J1114" i="5"/>
  <c r="I1114" i="5"/>
  <c r="R1114" i="5"/>
  <c r="H1114" i="5"/>
  <c r="F1114" i="5"/>
  <c r="J1162" i="5"/>
  <c r="I1162" i="5"/>
  <c r="H1162" i="5"/>
  <c r="F1162" i="5"/>
  <c r="R1162" i="5"/>
  <c r="H1169" i="5"/>
  <c r="J1169" i="5"/>
  <c r="I1169" i="5"/>
  <c r="F1169" i="5"/>
  <c r="R1169" i="5"/>
  <c r="J1182" i="5"/>
  <c r="I1182" i="5"/>
  <c r="F1182" i="5"/>
  <c r="R1182" i="5"/>
  <c r="AB1204" i="5"/>
  <c r="R1455" i="5"/>
  <c r="J1455" i="5"/>
  <c r="H1455" i="5"/>
  <c r="I1455" i="5"/>
  <c r="F1455" i="5"/>
  <c r="S887" i="5"/>
  <c r="I895" i="5"/>
  <c r="H895" i="5"/>
  <c r="R896" i="5"/>
  <c r="J896" i="5"/>
  <c r="I896" i="5"/>
  <c r="R897" i="5"/>
  <c r="I897" i="5"/>
  <c r="J897" i="5"/>
  <c r="J943" i="5"/>
  <c r="I943" i="5"/>
  <c r="H943" i="5"/>
  <c r="R943" i="5"/>
  <c r="AB978" i="5"/>
  <c r="J983" i="5"/>
  <c r="I983" i="5"/>
  <c r="H983" i="5"/>
  <c r="R983" i="5"/>
  <c r="F983" i="5"/>
  <c r="AB994" i="5"/>
  <c r="J999" i="5"/>
  <c r="I999" i="5"/>
  <c r="H999" i="5"/>
  <c r="R999" i="5"/>
  <c r="F999" i="5"/>
  <c r="AB1010" i="5"/>
  <c r="J1015" i="5"/>
  <c r="I1015" i="5"/>
  <c r="H1015" i="5"/>
  <c r="R1015" i="5"/>
  <c r="F1015" i="5"/>
  <c r="J1031" i="5"/>
  <c r="I1031" i="5"/>
  <c r="H1031" i="5"/>
  <c r="R1031" i="5"/>
  <c r="F1031" i="5"/>
  <c r="AB1042" i="5"/>
  <c r="J1047" i="5"/>
  <c r="I1047" i="5"/>
  <c r="H1047" i="5"/>
  <c r="R1047" i="5"/>
  <c r="F1047" i="5"/>
  <c r="AB1058" i="5"/>
  <c r="AB1078" i="5"/>
  <c r="S1078" i="5"/>
  <c r="H1141" i="5"/>
  <c r="R1141" i="5"/>
  <c r="J1141" i="5"/>
  <c r="F1141" i="5"/>
  <c r="I1141" i="5"/>
  <c r="H1182" i="5"/>
  <c r="AB1200" i="5"/>
  <c r="S1360" i="5"/>
  <c r="AB1360" i="5"/>
  <c r="AB848" i="5"/>
  <c r="AB864" i="5"/>
  <c r="R876" i="5"/>
  <c r="I876" i="5"/>
  <c r="R877" i="5"/>
  <c r="I877" i="5"/>
  <c r="J877" i="5"/>
  <c r="R890" i="5"/>
  <c r="S907" i="5"/>
  <c r="R908" i="5"/>
  <c r="J908" i="5"/>
  <c r="I908" i="5"/>
  <c r="F908" i="5"/>
  <c r="H911" i="5"/>
  <c r="R924" i="5"/>
  <c r="AB930" i="5"/>
  <c r="F952" i="5"/>
  <c r="AB954" i="5"/>
  <c r="AB1117" i="5"/>
  <c r="S1117" i="5"/>
  <c r="AB1142" i="5"/>
  <c r="S1142" i="5"/>
  <c r="AB1148" i="5"/>
  <c r="AB1180" i="5"/>
  <c r="AB1196" i="5"/>
  <c r="AB927" i="5"/>
  <c r="AB934" i="5"/>
  <c r="AB943" i="5"/>
  <c r="AB950" i="5"/>
  <c r="AB959" i="5"/>
  <c r="AB966" i="5"/>
  <c r="AB975" i="5"/>
  <c r="AB982" i="5"/>
  <c r="AB991" i="5"/>
  <c r="AB998" i="5"/>
  <c r="AB1007" i="5"/>
  <c r="AB1014" i="5"/>
  <c r="AB1023" i="5"/>
  <c r="AB1030" i="5"/>
  <c r="AB1039" i="5"/>
  <c r="AB1046" i="5"/>
  <c r="AB1055" i="5"/>
  <c r="AB1062" i="5"/>
  <c r="AB1071" i="5"/>
  <c r="AB1074" i="5"/>
  <c r="AB1088" i="5"/>
  <c r="AB1094" i="5"/>
  <c r="J1118" i="5"/>
  <c r="I1118" i="5"/>
  <c r="F1118" i="5"/>
  <c r="J1126" i="5"/>
  <c r="I1126" i="5"/>
  <c r="H1126" i="5"/>
  <c r="AB1182" i="5"/>
  <c r="S1182" i="5"/>
  <c r="I1287" i="5"/>
  <c r="H1287" i="5"/>
  <c r="F1287" i="5"/>
  <c r="R1287" i="5"/>
  <c r="I1325" i="5"/>
  <c r="H1325" i="5"/>
  <c r="R1325" i="5"/>
  <c r="J1325" i="5"/>
  <c r="F1325" i="5"/>
  <c r="AB1410" i="5"/>
  <c r="S1410" i="5"/>
  <c r="AB1212" i="5"/>
  <c r="AB1216" i="5"/>
  <c r="AB1220" i="5"/>
  <c r="AB1224" i="5"/>
  <c r="AB1228" i="5"/>
  <c r="AB1232" i="5"/>
  <c r="AB1236" i="5"/>
  <c r="AB1240" i="5"/>
  <c r="AB1244" i="5"/>
  <c r="AB1248" i="5"/>
  <c r="AB1252" i="5"/>
  <c r="AB1256" i="5"/>
  <c r="AB1260" i="5"/>
  <c r="AB1264" i="5"/>
  <c r="AB1268" i="5"/>
  <c r="AB1272" i="5"/>
  <c r="AB1276" i="5"/>
  <c r="AB1292" i="5"/>
  <c r="I1303" i="5"/>
  <c r="R1303" i="5"/>
  <c r="J1303" i="5"/>
  <c r="H1303" i="5"/>
  <c r="F1303" i="5"/>
  <c r="AB1342" i="5"/>
  <c r="S1342" i="5"/>
  <c r="AB1358" i="5"/>
  <c r="S1358" i="5"/>
  <c r="J1444" i="5"/>
  <c r="I1444" i="5"/>
  <c r="H1444" i="5"/>
  <c r="R1444" i="5"/>
  <c r="F1444" i="5"/>
  <c r="R932" i="5"/>
  <c r="J932" i="5"/>
  <c r="I932" i="5"/>
  <c r="R948" i="5"/>
  <c r="J948" i="5"/>
  <c r="I948" i="5"/>
  <c r="R964" i="5"/>
  <c r="J964" i="5"/>
  <c r="I964" i="5"/>
  <c r="R980" i="5"/>
  <c r="J980" i="5"/>
  <c r="I980" i="5"/>
  <c r="F988" i="5"/>
  <c r="R996" i="5"/>
  <c r="J996" i="5"/>
  <c r="I996" i="5"/>
  <c r="F1004" i="5"/>
  <c r="R1012" i="5"/>
  <c r="J1012" i="5"/>
  <c r="I1012" i="5"/>
  <c r="F1020" i="5"/>
  <c r="F1036" i="5"/>
  <c r="R1044" i="5"/>
  <c r="J1044" i="5"/>
  <c r="I1044" i="5"/>
  <c r="R1060" i="5"/>
  <c r="J1060" i="5"/>
  <c r="I1060" i="5"/>
  <c r="AB1079" i="5"/>
  <c r="J1081" i="5"/>
  <c r="I1081" i="5"/>
  <c r="H1081" i="5"/>
  <c r="F1081" i="5"/>
  <c r="I1090" i="5"/>
  <c r="J1090" i="5"/>
  <c r="H1090" i="5"/>
  <c r="F1090" i="5"/>
  <c r="H1097" i="5"/>
  <c r="R1097" i="5"/>
  <c r="J1097" i="5"/>
  <c r="I1097" i="5"/>
  <c r="AB1100" i="5"/>
  <c r="S1100" i="5"/>
  <c r="J1102" i="5"/>
  <c r="I1102" i="5"/>
  <c r="R1102" i="5"/>
  <c r="H1102" i="5"/>
  <c r="F1102" i="5"/>
  <c r="AB1124" i="5"/>
  <c r="R1127" i="5"/>
  <c r="I1127" i="5"/>
  <c r="H1127" i="5"/>
  <c r="F1127" i="5"/>
  <c r="AB1129" i="5"/>
  <c r="S1129" i="5"/>
  <c r="S1136" i="5"/>
  <c r="J1142" i="5"/>
  <c r="I1142" i="5"/>
  <c r="R1142" i="5"/>
  <c r="H1142" i="5"/>
  <c r="F1142" i="5"/>
  <c r="H1161" i="5"/>
  <c r="R1161" i="5"/>
  <c r="J1161" i="5"/>
  <c r="I1161" i="5"/>
  <c r="AB1164" i="5"/>
  <c r="S1164" i="5"/>
  <c r="AB1186" i="5"/>
  <c r="AB1194" i="5"/>
  <c r="S1355" i="5"/>
  <c r="R1479" i="5"/>
  <c r="J1479" i="5"/>
  <c r="I1479" i="5"/>
  <c r="H1479" i="5"/>
  <c r="F1479" i="5"/>
  <c r="R1487" i="5"/>
  <c r="J1487" i="5"/>
  <c r="I1487" i="5"/>
  <c r="H1487" i="5"/>
  <c r="AB880" i="5"/>
  <c r="AB919" i="5"/>
  <c r="AB926" i="5"/>
  <c r="S927" i="5"/>
  <c r="AB935" i="5"/>
  <c r="AB942" i="5"/>
  <c r="S943" i="5"/>
  <c r="AB951" i="5"/>
  <c r="AB958" i="5"/>
  <c r="S959" i="5"/>
  <c r="AB967" i="5"/>
  <c r="AB974" i="5"/>
  <c r="S975" i="5"/>
  <c r="AB983" i="5"/>
  <c r="AB990" i="5"/>
  <c r="S991" i="5"/>
  <c r="AB999" i="5"/>
  <c r="AB1006" i="5"/>
  <c r="S1007" i="5"/>
  <c r="AB1015" i="5"/>
  <c r="AB1022" i="5"/>
  <c r="S1023" i="5"/>
  <c r="AB1031" i="5"/>
  <c r="AB1038" i="5"/>
  <c r="S1039" i="5"/>
  <c r="AB1047" i="5"/>
  <c r="S1055" i="5"/>
  <c r="AB1063" i="5"/>
  <c r="AB1070" i="5"/>
  <c r="S1071" i="5"/>
  <c r="S1074" i="5"/>
  <c r="S1088" i="5"/>
  <c r="J1150" i="5"/>
  <c r="I1150" i="5"/>
  <c r="F1150" i="5"/>
  <c r="J1158" i="5"/>
  <c r="I1158" i="5"/>
  <c r="H1158" i="5"/>
  <c r="J1190" i="5"/>
  <c r="H1190" i="5"/>
  <c r="R1284" i="5"/>
  <c r="I1284" i="5"/>
  <c r="H1284" i="5"/>
  <c r="F1284" i="5"/>
  <c r="R1314" i="5"/>
  <c r="J1314" i="5"/>
  <c r="I1314" i="5"/>
  <c r="H1314" i="5"/>
  <c r="F1314" i="5"/>
  <c r="R960" i="5"/>
  <c r="J960" i="5"/>
  <c r="I960" i="5"/>
  <c r="R976" i="5"/>
  <c r="J976" i="5"/>
  <c r="I976" i="5"/>
  <c r="R992" i="5"/>
  <c r="J992" i="5"/>
  <c r="I992" i="5"/>
  <c r="R1008" i="5"/>
  <c r="J1008" i="5"/>
  <c r="I1008" i="5"/>
  <c r="R1024" i="5"/>
  <c r="I1024" i="5"/>
  <c r="R1040" i="5"/>
  <c r="J1040" i="5"/>
  <c r="I1040" i="5"/>
  <c r="R1056" i="5"/>
  <c r="J1056" i="5"/>
  <c r="I1056" i="5"/>
  <c r="R1072" i="5"/>
  <c r="J1072" i="5"/>
  <c r="I1072" i="5"/>
  <c r="I1074" i="5"/>
  <c r="J1074" i="5"/>
  <c r="H1074" i="5"/>
  <c r="F1074" i="5"/>
  <c r="F1084" i="5"/>
  <c r="AB1092" i="5"/>
  <c r="AB1098" i="5"/>
  <c r="AB1162" i="5"/>
  <c r="I1174" i="5"/>
  <c r="R1174" i="5"/>
  <c r="H1174" i="5"/>
  <c r="F1174" i="5"/>
  <c r="R1198" i="5"/>
  <c r="J1198" i="5"/>
  <c r="I1198" i="5"/>
  <c r="F1198" i="5"/>
  <c r="R1202" i="5"/>
  <c r="J1202" i="5"/>
  <c r="I1202" i="5"/>
  <c r="F1202" i="5"/>
  <c r="J1206" i="5"/>
  <c r="I1206" i="5"/>
  <c r="R1210" i="5"/>
  <c r="I1210" i="5"/>
  <c r="F1210" i="5"/>
  <c r="R1218" i="5"/>
  <c r="J1218" i="5"/>
  <c r="I1218" i="5"/>
  <c r="F1218" i="5"/>
  <c r="I1222" i="5"/>
  <c r="F1222" i="5"/>
  <c r="R1226" i="5"/>
  <c r="J1226" i="5"/>
  <c r="I1226" i="5"/>
  <c r="F1226" i="5"/>
  <c r="R1230" i="5"/>
  <c r="J1230" i="5"/>
  <c r="I1230" i="5"/>
  <c r="F1230" i="5"/>
  <c r="R1238" i="5"/>
  <c r="J1238" i="5"/>
  <c r="I1238" i="5"/>
  <c r="F1238" i="5"/>
  <c r="R1242" i="5"/>
  <c r="J1242" i="5"/>
  <c r="I1242" i="5"/>
  <c r="F1242" i="5"/>
  <c r="R1254" i="5"/>
  <c r="J1254" i="5"/>
  <c r="F1254" i="5"/>
  <c r="R1258" i="5"/>
  <c r="J1258" i="5"/>
  <c r="I1258" i="5"/>
  <c r="F1258" i="5"/>
  <c r="R1266" i="5"/>
  <c r="J1266" i="5"/>
  <c r="I1266" i="5"/>
  <c r="F1266" i="5"/>
  <c r="R1270" i="5"/>
  <c r="J1270" i="5"/>
  <c r="I1270" i="5"/>
  <c r="F1270" i="5"/>
  <c r="R1274" i="5"/>
  <c r="J1274" i="5"/>
  <c r="I1274" i="5"/>
  <c r="F1274" i="5"/>
  <c r="AB1326" i="5"/>
  <c r="AB1330" i="5"/>
  <c r="AB1340" i="5"/>
  <c r="AB1349" i="5"/>
  <c r="S1436" i="5"/>
  <c r="AB1436" i="5"/>
  <c r="AB970" i="5"/>
  <c r="AB986" i="5"/>
  <c r="AB1002" i="5"/>
  <c r="AB1018" i="5"/>
  <c r="AB1034" i="5"/>
  <c r="AB1050" i="5"/>
  <c r="AB1066" i="5"/>
  <c r="AB1081" i="5"/>
  <c r="AB1090" i="5"/>
  <c r="R1151" i="5"/>
  <c r="J1151" i="5"/>
  <c r="I1151" i="5"/>
  <c r="H1151" i="5"/>
  <c r="F1151" i="5"/>
  <c r="J1178" i="5"/>
  <c r="I1178" i="5"/>
  <c r="R1178" i="5"/>
  <c r="F1178" i="5"/>
  <c r="R1191" i="5"/>
  <c r="I1191" i="5"/>
  <c r="H1191" i="5"/>
  <c r="F1191" i="5"/>
  <c r="J1194" i="5"/>
  <c r="I1194" i="5"/>
  <c r="H1194" i="5"/>
  <c r="F1194" i="5"/>
  <c r="J1287" i="5"/>
  <c r="I1293" i="5"/>
  <c r="H1293" i="5"/>
  <c r="R1293" i="5"/>
  <c r="J1293" i="5"/>
  <c r="R1562" i="5"/>
  <c r="J1562" i="5"/>
  <c r="I1562" i="5"/>
  <c r="H1562" i="5"/>
  <c r="F1562" i="5"/>
  <c r="R988" i="5"/>
  <c r="J988" i="5"/>
  <c r="I988" i="5"/>
  <c r="R1004" i="5"/>
  <c r="J1004" i="5"/>
  <c r="I1004" i="5"/>
  <c r="R1020" i="5"/>
  <c r="J1020" i="5"/>
  <c r="I1020" i="5"/>
  <c r="R1036" i="5"/>
  <c r="J1036" i="5"/>
  <c r="I1036" i="5"/>
  <c r="R1052" i="5"/>
  <c r="R1068" i="5"/>
  <c r="J1068" i="5"/>
  <c r="I1068" i="5"/>
  <c r="AB1076" i="5"/>
  <c r="R1084" i="5"/>
  <c r="J1084" i="5"/>
  <c r="I1084" i="5"/>
  <c r="R1093" i="5"/>
  <c r="J1093" i="5"/>
  <c r="I1093" i="5"/>
  <c r="F1093" i="5"/>
  <c r="AB1097" i="5"/>
  <c r="S1097" i="5"/>
  <c r="S1104" i="5"/>
  <c r="J1110" i="5"/>
  <c r="I1110" i="5"/>
  <c r="R1110" i="5"/>
  <c r="H1110" i="5"/>
  <c r="F1110" i="5"/>
  <c r="AB1118" i="5"/>
  <c r="S1118" i="5"/>
  <c r="H1129" i="5"/>
  <c r="R1129" i="5"/>
  <c r="J1129" i="5"/>
  <c r="I1129" i="5"/>
  <c r="AB1132" i="5"/>
  <c r="S1132" i="5"/>
  <c r="J1134" i="5"/>
  <c r="I1134" i="5"/>
  <c r="R1134" i="5"/>
  <c r="H1134" i="5"/>
  <c r="F1134" i="5"/>
  <c r="AB1156" i="5"/>
  <c r="R1159" i="5"/>
  <c r="I1159" i="5"/>
  <c r="H1159" i="5"/>
  <c r="F1159" i="5"/>
  <c r="AB1161" i="5"/>
  <c r="S1161" i="5"/>
  <c r="S1168" i="5"/>
  <c r="AB1189" i="5"/>
  <c r="S1189" i="5"/>
  <c r="I1279" i="5"/>
  <c r="H1279" i="5"/>
  <c r="I1295" i="5"/>
  <c r="F1295" i="5"/>
  <c r="I1305" i="5"/>
  <c r="H1305" i="5"/>
  <c r="F1305" i="5"/>
  <c r="AB1309" i="5"/>
  <c r="AB1329" i="5"/>
  <c r="S1329" i="5"/>
  <c r="I1335" i="5"/>
  <c r="R1335" i="5"/>
  <c r="J1335" i="5"/>
  <c r="H1335" i="5"/>
  <c r="R1338" i="5"/>
  <c r="J1338" i="5"/>
  <c r="S1344" i="5"/>
  <c r="AB1344" i="5"/>
  <c r="H1366" i="5"/>
  <c r="F1366" i="5"/>
  <c r="R1366" i="5"/>
  <c r="I1366" i="5"/>
  <c r="J1420" i="5"/>
  <c r="I1420" i="5"/>
  <c r="F1420" i="5"/>
  <c r="R1420" i="5"/>
  <c r="J1460" i="5"/>
  <c r="I1460" i="5"/>
  <c r="H1460" i="5"/>
  <c r="AB1462" i="5"/>
  <c r="S1462" i="5"/>
  <c r="AB1692" i="5"/>
  <c r="I933" i="5"/>
  <c r="I937" i="5"/>
  <c r="I953" i="5"/>
  <c r="I961" i="5"/>
  <c r="I965" i="5"/>
  <c r="I969" i="5"/>
  <c r="I973" i="5"/>
  <c r="I985" i="5"/>
  <c r="I989" i="5"/>
  <c r="I1001" i="5"/>
  <c r="I1005" i="5"/>
  <c r="I1013" i="5"/>
  <c r="I1017" i="5"/>
  <c r="I1021" i="5"/>
  <c r="I1025" i="5"/>
  <c r="I1029" i="5"/>
  <c r="I1033" i="5"/>
  <c r="I1041" i="5"/>
  <c r="I1045" i="5"/>
  <c r="I1053" i="5"/>
  <c r="I1061" i="5"/>
  <c r="I1069" i="5"/>
  <c r="AB1077" i="5"/>
  <c r="R1078" i="5"/>
  <c r="AB1084" i="5"/>
  <c r="R1085" i="5"/>
  <c r="I1089" i="5"/>
  <c r="AB1093" i="5"/>
  <c r="R1094" i="5"/>
  <c r="AB1102" i="5"/>
  <c r="AB1105" i="5"/>
  <c r="H1111" i="5"/>
  <c r="F1124" i="5"/>
  <c r="I1128" i="5"/>
  <c r="AB1134" i="5"/>
  <c r="AB1137" i="5"/>
  <c r="H1143" i="5"/>
  <c r="F1156" i="5"/>
  <c r="I1160" i="5"/>
  <c r="AB1166" i="5"/>
  <c r="J1167" i="5"/>
  <c r="AB1169" i="5"/>
  <c r="F1183" i="5"/>
  <c r="AB1188" i="5"/>
  <c r="I1192" i="5"/>
  <c r="AB1197" i="5"/>
  <c r="H1199" i="5"/>
  <c r="AB1205" i="5"/>
  <c r="H1207" i="5"/>
  <c r="AB1209" i="5"/>
  <c r="AB1213" i="5"/>
  <c r="H1215" i="5"/>
  <c r="AB1217" i="5"/>
  <c r="AB1221" i="5"/>
  <c r="H1223" i="5"/>
  <c r="AB1225" i="5"/>
  <c r="AB1229" i="5"/>
  <c r="AB1233" i="5"/>
  <c r="AB1237" i="5"/>
  <c r="AB1241" i="5"/>
  <c r="AB1245" i="5"/>
  <c r="H1247" i="5"/>
  <c r="AB1249" i="5"/>
  <c r="AB1253" i="5"/>
  <c r="AB1257" i="5"/>
  <c r="AB1261" i="5"/>
  <c r="H1263" i="5"/>
  <c r="AB1265" i="5"/>
  <c r="AB1269" i="5"/>
  <c r="AB1273" i="5"/>
  <c r="AB1277" i="5"/>
  <c r="R1278" i="5"/>
  <c r="J1278" i="5"/>
  <c r="I1278" i="5"/>
  <c r="S1319" i="5"/>
  <c r="AB1328" i="5"/>
  <c r="I1329" i="5"/>
  <c r="H1329" i="5"/>
  <c r="R1329" i="5"/>
  <c r="F1338" i="5"/>
  <c r="I1350" i="5"/>
  <c r="I1352" i="5"/>
  <c r="J1352" i="5"/>
  <c r="H1352" i="5"/>
  <c r="F1352" i="5"/>
  <c r="J1400" i="5"/>
  <c r="I1400" i="5"/>
  <c r="R1400" i="5"/>
  <c r="H1400" i="5"/>
  <c r="F1400" i="5"/>
  <c r="AB1426" i="5"/>
  <c r="AB1431" i="5"/>
  <c r="F1445" i="5"/>
  <c r="R1445" i="5"/>
  <c r="H1445" i="5"/>
  <c r="J1445" i="5"/>
  <c r="F1473" i="5"/>
  <c r="R1473" i="5"/>
  <c r="I1473" i="5"/>
  <c r="H1473" i="5"/>
  <c r="J1473" i="5"/>
  <c r="F1477" i="5"/>
  <c r="R1477" i="5"/>
  <c r="H1477" i="5"/>
  <c r="R933" i="5"/>
  <c r="R937" i="5"/>
  <c r="R949" i="5"/>
  <c r="R953" i="5"/>
  <c r="R961" i="5"/>
  <c r="R965" i="5"/>
  <c r="R969" i="5"/>
  <c r="R973" i="5"/>
  <c r="R985" i="5"/>
  <c r="R989" i="5"/>
  <c r="R1001" i="5"/>
  <c r="R1005" i="5"/>
  <c r="R1013" i="5"/>
  <c r="R1017" i="5"/>
  <c r="R1021" i="5"/>
  <c r="R1025" i="5"/>
  <c r="R1033" i="5"/>
  <c r="R1041" i="5"/>
  <c r="R1045" i="5"/>
  <c r="R1053" i="5"/>
  <c r="R1061" i="5"/>
  <c r="R1069" i="5"/>
  <c r="S1101" i="5"/>
  <c r="S1108" i="5"/>
  <c r="J1111" i="5"/>
  <c r="AB1113" i="5"/>
  <c r="H1124" i="5"/>
  <c r="S1126" i="5"/>
  <c r="S1133" i="5"/>
  <c r="S1140" i="5"/>
  <c r="J1143" i="5"/>
  <c r="AB1145" i="5"/>
  <c r="S1158" i="5"/>
  <c r="S1165" i="5"/>
  <c r="S1172" i="5"/>
  <c r="AB1177" i="5"/>
  <c r="H1183" i="5"/>
  <c r="S1190" i="5"/>
  <c r="AB1279" i="5"/>
  <c r="AB1281" i="5"/>
  <c r="R1286" i="5"/>
  <c r="J1286" i="5"/>
  <c r="I1286" i="5"/>
  <c r="AB1296" i="5"/>
  <c r="I1297" i="5"/>
  <c r="H1297" i="5"/>
  <c r="R1297" i="5"/>
  <c r="AB1305" i="5"/>
  <c r="R1306" i="5"/>
  <c r="J1306" i="5"/>
  <c r="S1309" i="5"/>
  <c r="I1311" i="5"/>
  <c r="F1311" i="5"/>
  <c r="S1315" i="5"/>
  <c r="I1321" i="5"/>
  <c r="H1321" i="5"/>
  <c r="F1321" i="5"/>
  <c r="AB1325" i="5"/>
  <c r="J1337" i="5"/>
  <c r="I1338" i="5"/>
  <c r="AB1378" i="5"/>
  <c r="S1378" i="5"/>
  <c r="F1384" i="5"/>
  <c r="J1388" i="5"/>
  <c r="I1388" i="5"/>
  <c r="F1388" i="5"/>
  <c r="R1388" i="5"/>
  <c r="F1401" i="5"/>
  <c r="R1401" i="5"/>
  <c r="J1401" i="5"/>
  <c r="I1401" i="5"/>
  <c r="H1401" i="5"/>
  <c r="R1471" i="5"/>
  <c r="J1471" i="5"/>
  <c r="H1471" i="5"/>
  <c r="I1471" i="5"/>
  <c r="J1477" i="5"/>
  <c r="S1491" i="5"/>
  <c r="S1080" i="5"/>
  <c r="S1082" i="5"/>
  <c r="S1089" i="5"/>
  <c r="S1096" i="5"/>
  <c r="F1120" i="5"/>
  <c r="AB1120" i="5"/>
  <c r="F1152" i="5"/>
  <c r="AB1152" i="5"/>
  <c r="I1183" i="5"/>
  <c r="F1184" i="5"/>
  <c r="AB1184" i="5"/>
  <c r="S1335" i="5"/>
  <c r="AB1341" i="5"/>
  <c r="S1341" i="5"/>
  <c r="H1350" i="5"/>
  <c r="F1350" i="5"/>
  <c r="AB1356" i="5"/>
  <c r="I1360" i="5"/>
  <c r="J1360" i="5"/>
  <c r="H1360" i="5"/>
  <c r="R1360" i="5"/>
  <c r="F1360" i="5"/>
  <c r="AB1370" i="5"/>
  <c r="S1370" i="5"/>
  <c r="J1404" i="5"/>
  <c r="I1404" i="5"/>
  <c r="R1404" i="5"/>
  <c r="F1404" i="5"/>
  <c r="AB1415" i="5"/>
  <c r="S1415" i="5"/>
  <c r="J1416" i="5"/>
  <c r="I1416" i="5"/>
  <c r="R1416" i="5"/>
  <c r="H1416" i="5"/>
  <c r="F1416" i="5"/>
  <c r="F1425" i="5"/>
  <c r="R1425" i="5"/>
  <c r="I1425" i="5"/>
  <c r="H1425" i="5"/>
  <c r="J1425" i="5"/>
  <c r="R1484" i="5"/>
  <c r="J1484" i="5"/>
  <c r="I1484" i="5"/>
  <c r="H1484" i="5"/>
  <c r="F1484" i="5"/>
  <c r="AB1584" i="5"/>
  <c r="S1584" i="5"/>
  <c r="F1078" i="5"/>
  <c r="F1094" i="5"/>
  <c r="S1102" i="5"/>
  <c r="F1103" i="5"/>
  <c r="F1108" i="5"/>
  <c r="AB1108" i="5"/>
  <c r="S1116" i="5"/>
  <c r="AB1121" i="5"/>
  <c r="J1124" i="5"/>
  <c r="H1132" i="5"/>
  <c r="S1134" i="5"/>
  <c r="F1140" i="5"/>
  <c r="AB1140" i="5"/>
  <c r="S1148" i="5"/>
  <c r="AB1153" i="5"/>
  <c r="S1166" i="5"/>
  <c r="F1167" i="5"/>
  <c r="F1172" i="5"/>
  <c r="AB1172" i="5"/>
  <c r="S1180" i="5"/>
  <c r="J1183" i="5"/>
  <c r="AB1185" i="5"/>
  <c r="F1278" i="5"/>
  <c r="AB1287" i="5"/>
  <c r="AB1289" i="5"/>
  <c r="AB1293" i="5"/>
  <c r="I1294" i="5"/>
  <c r="H1295" i="5"/>
  <c r="J1305" i="5"/>
  <c r="H1306" i="5"/>
  <c r="AB1313" i="5"/>
  <c r="S1313" i="5"/>
  <c r="I1319" i="5"/>
  <c r="R1319" i="5"/>
  <c r="J1319" i="5"/>
  <c r="H1319" i="5"/>
  <c r="AB1320" i="5"/>
  <c r="H1354" i="5"/>
  <c r="R1354" i="5"/>
  <c r="I1354" i="5"/>
  <c r="F1354" i="5"/>
  <c r="AB1362" i="5"/>
  <c r="S1362" i="5"/>
  <c r="S1376" i="5"/>
  <c r="J1440" i="5"/>
  <c r="I1440" i="5"/>
  <c r="R1440" i="5"/>
  <c r="H1440" i="5"/>
  <c r="AB1474" i="5"/>
  <c r="S1474" i="5"/>
  <c r="S1084" i="5"/>
  <c r="AB1109" i="5"/>
  <c r="F1128" i="5"/>
  <c r="AB1128" i="5"/>
  <c r="AB1141" i="5"/>
  <c r="F1160" i="5"/>
  <c r="AB1160" i="5"/>
  <c r="AB1173" i="5"/>
  <c r="F1192" i="5"/>
  <c r="AB1192" i="5"/>
  <c r="R1199" i="5"/>
  <c r="R1207" i="5"/>
  <c r="R1215" i="5"/>
  <c r="R1223" i="5"/>
  <c r="R1231" i="5"/>
  <c r="R1247" i="5"/>
  <c r="R1263" i="5"/>
  <c r="J1295" i="5"/>
  <c r="R1298" i="5"/>
  <c r="J1298" i="5"/>
  <c r="I1298" i="5"/>
  <c r="H1298" i="5"/>
  <c r="S1303" i="5"/>
  <c r="R1305" i="5"/>
  <c r="AB1312" i="5"/>
  <c r="I1313" i="5"/>
  <c r="H1313" i="5"/>
  <c r="R1313" i="5"/>
  <c r="AB1321" i="5"/>
  <c r="R1322" i="5"/>
  <c r="J1322" i="5"/>
  <c r="S1331" i="5"/>
  <c r="F1335" i="5"/>
  <c r="I1337" i="5"/>
  <c r="H1337" i="5"/>
  <c r="F1337" i="5"/>
  <c r="S1368" i="5"/>
  <c r="AB1383" i="5"/>
  <c r="S1383" i="5"/>
  <c r="J1384" i="5"/>
  <c r="I1384" i="5"/>
  <c r="R1384" i="5"/>
  <c r="H1384" i="5"/>
  <c r="AB1394" i="5"/>
  <c r="S1394" i="5"/>
  <c r="R1423" i="5"/>
  <c r="H1423" i="5"/>
  <c r="I1423" i="5"/>
  <c r="F1423" i="5"/>
  <c r="AB1442" i="5"/>
  <c r="S1442" i="5"/>
  <c r="AB1446" i="5"/>
  <c r="S1446" i="5"/>
  <c r="S1448" i="5"/>
  <c r="AB1448" i="5"/>
  <c r="F1457" i="5"/>
  <c r="R1457" i="5"/>
  <c r="I1457" i="5"/>
  <c r="H1457" i="5"/>
  <c r="F1460" i="5"/>
  <c r="I1472" i="5"/>
  <c r="R1472" i="5"/>
  <c r="H1472" i="5"/>
  <c r="F1472" i="5"/>
  <c r="AB1576" i="5"/>
  <c r="S1576" i="5"/>
  <c r="AB1337" i="5"/>
  <c r="AB1354" i="5"/>
  <c r="S1354" i="5"/>
  <c r="S1400" i="5"/>
  <c r="AB1400" i="5"/>
  <c r="F1405" i="5"/>
  <c r="R1405" i="5"/>
  <c r="H1405" i="5"/>
  <c r="AB1414" i="5"/>
  <c r="S1414" i="5"/>
  <c r="F1417" i="5"/>
  <c r="R1417" i="5"/>
  <c r="J1417" i="5"/>
  <c r="S1452" i="5"/>
  <c r="AB1452" i="5"/>
  <c r="S1464" i="5"/>
  <c r="J1698" i="5"/>
  <c r="I1698" i="5"/>
  <c r="H1698" i="5"/>
  <c r="R1698" i="5"/>
  <c r="F1698" i="5"/>
  <c r="S1295" i="5"/>
  <c r="S1311" i="5"/>
  <c r="S1327" i="5"/>
  <c r="AB1357" i="5"/>
  <c r="AB1366" i="5"/>
  <c r="S1366" i="5"/>
  <c r="AB1374" i="5"/>
  <c r="S1374" i="5"/>
  <c r="AB1382" i="5"/>
  <c r="S1382" i="5"/>
  <c r="F1385" i="5"/>
  <c r="R1385" i="5"/>
  <c r="J1385" i="5"/>
  <c r="AB1395" i="5"/>
  <c r="S1395" i="5"/>
  <c r="S1404" i="5"/>
  <c r="AB1404" i="5"/>
  <c r="S1416" i="5"/>
  <c r="AB1416" i="5"/>
  <c r="H1417" i="5"/>
  <c r="F1421" i="5"/>
  <c r="R1421" i="5"/>
  <c r="H1421" i="5"/>
  <c r="F1424" i="5"/>
  <c r="J1428" i="5"/>
  <c r="I1428" i="5"/>
  <c r="H1428" i="5"/>
  <c r="AB1430" i="5"/>
  <c r="S1430" i="5"/>
  <c r="R1439" i="5"/>
  <c r="J1439" i="5"/>
  <c r="H1439" i="5"/>
  <c r="I1439" i="5"/>
  <c r="F1441" i="5"/>
  <c r="R1441" i="5"/>
  <c r="I1441" i="5"/>
  <c r="H1441" i="5"/>
  <c r="J1456" i="5"/>
  <c r="I1456" i="5"/>
  <c r="R1456" i="5"/>
  <c r="H1456" i="5"/>
  <c r="F1461" i="5"/>
  <c r="R1461" i="5"/>
  <c r="H1461" i="5"/>
  <c r="F1485" i="5"/>
  <c r="R1485" i="5"/>
  <c r="J1485" i="5"/>
  <c r="I1485" i="5"/>
  <c r="S1283" i="5"/>
  <c r="AB1301" i="5"/>
  <c r="AB1306" i="5"/>
  <c r="AB1317" i="5"/>
  <c r="AB1322" i="5"/>
  <c r="AB1333" i="5"/>
  <c r="AB1338" i="5"/>
  <c r="I1344" i="5"/>
  <c r="J1344" i="5"/>
  <c r="H1344" i="5"/>
  <c r="AB1348" i="5"/>
  <c r="AB1350" i="5"/>
  <c r="S1350" i="5"/>
  <c r="AB1364" i="5"/>
  <c r="AB1372" i="5"/>
  <c r="AB1380" i="5"/>
  <c r="S1384" i="5"/>
  <c r="AB1384" i="5"/>
  <c r="F1389" i="5"/>
  <c r="R1389" i="5"/>
  <c r="H1389" i="5"/>
  <c r="I1405" i="5"/>
  <c r="S1411" i="5"/>
  <c r="I1417" i="5"/>
  <c r="S1420" i="5"/>
  <c r="AB1420" i="5"/>
  <c r="S1432" i="5"/>
  <c r="I1454" i="5"/>
  <c r="H1454" i="5"/>
  <c r="F1454" i="5"/>
  <c r="R1454" i="5"/>
  <c r="J1454" i="5"/>
  <c r="AB1458" i="5"/>
  <c r="J1476" i="5"/>
  <c r="I1476" i="5"/>
  <c r="H1476" i="5"/>
  <c r="AB1478" i="5"/>
  <c r="S1495" i="5"/>
  <c r="AB1648" i="5"/>
  <c r="S1648" i="5"/>
  <c r="R1772" i="5"/>
  <c r="I1772" i="5"/>
  <c r="J1772" i="5"/>
  <c r="H1772" i="5"/>
  <c r="F1772" i="5"/>
  <c r="S1291" i="5"/>
  <c r="S1307" i="5"/>
  <c r="S1339" i="5"/>
  <c r="AB1346" i="5"/>
  <c r="S1346" i="5"/>
  <c r="S1388" i="5"/>
  <c r="AB1388" i="5"/>
  <c r="AB1399" i="5"/>
  <c r="S1399" i="5"/>
  <c r="J1405" i="5"/>
  <c r="J1424" i="5"/>
  <c r="I1424" i="5"/>
  <c r="R1424" i="5"/>
  <c r="H1424" i="5"/>
  <c r="F1429" i="5"/>
  <c r="R1429" i="5"/>
  <c r="H1429" i="5"/>
  <c r="AB1463" i="5"/>
  <c r="J1468" i="5"/>
  <c r="S1468" i="5"/>
  <c r="AB1497" i="5"/>
  <c r="S1497" i="5"/>
  <c r="AB1501" i="5"/>
  <c r="S1501" i="5"/>
  <c r="AB1505" i="5"/>
  <c r="S1505" i="5"/>
  <c r="AB1509" i="5"/>
  <c r="S1509" i="5"/>
  <c r="AB1513" i="5"/>
  <c r="S1513" i="5"/>
  <c r="AB1517" i="5"/>
  <c r="S1517" i="5"/>
  <c r="AB1521" i="5"/>
  <c r="S1521" i="5"/>
  <c r="AB1525" i="5"/>
  <c r="S1525" i="5"/>
  <c r="AB1529" i="5"/>
  <c r="S1529" i="5"/>
  <c r="AB1533" i="5"/>
  <c r="S1533" i="5"/>
  <c r="AB1537" i="5"/>
  <c r="S1537" i="5"/>
  <c r="AB1541" i="5"/>
  <c r="S1541" i="5"/>
  <c r="AB1545" i="5"/>
  <c r="S1545" i="5"/>
  <c r="AB1549" i="5"/>
  <c r="S1549" i="5"/>
  <c r="AB1553" i="5"/>
  <c r="S1553" i="5"/>
  <c r="AB1557" i="5"/>
  <c r="S1557" i="5"/>
  <c r="F1365" i="5"/>
  <c r="R1365" i="5"/>
  <c r="F1373" i="5"/>
  <c r="R1373" i="5"/>
  <c r="F1381" i="5"/>
  <c r="R1381" i="5"/>
  <c r="AB1390" i="5"/>
  <c r="J1391" i="5"/>
  <c r="H1391" i="5"/>
  <c r="F1394" i="5"/>
  <c r="J1396" i="5"/>
  <c r="I1396" i="5"/>
  <c r="AB1422" i="5"/>
  <c r="S1424" i="5"/>
  <c r="AB1424" i="5"/>
  <c r="J1432" i="5"/>
  <c r="I1432" i="5"/>
  <c r="I1446" i="5"/>
  <c r="H1446" i="5"/>
  <c r="F1446" i="5"/>
  <c r="F1449" i="5"/>
  <c r="R1449" i="5"/>
  <c r="AB1450" i="5"/>
  <c r="S1456" i="5"/>
  <c r="AB1456" i="5"/>
  <c r="J1464" i="5"/>
  <c r="I1464" i="5"/>
  <c r="AB1568" i="5"/>
  <c r="S1568" i="5"/>
  <c r="AB1640" i="5"/>
  <c r="S1640" i="5"/>
  <c r="AB2412" i="5"/>
  <c r="S2412" i="5"/>
  <c r="J1348" i="5"/>
  <c r="J1356" i="5"/>
  <c r="AB1365" i="5"/>
  <c r="J1372" i="5"/>
  <c r="AB1373" i="5"/>
  <c r="AB1381" i="5"/>
  <c r="AB1386" i="5"/>
  <c r="H1390" i="5"/>
  <c r="F1390" i="5"/>
  <c r="J1392" i="5"/>
  <c r="I1392" i="5"/>
  <c r="F1409" i="5"/>
  <c r="R1409" i="5"/>
  <c r="AB1418" i="5"/>
  <c r="AB1419" i="5"/>
  <c r="F1422" i="5"/>
  <c r="S1428" i="5"/>
  <c r="AB1428" i="5"/>
  <c r="F1453" i="5"/>
  <c r="R1453" i="5"/>
  <c r="AB1454" i="5"/>
  <c r="S1460" i="5"/>
  <c r="AB1460" i="5"/>
  <c r="R1480" i="5"/>
  <c r="J1480" i="5"/>
  <c r="I1480" i="5"/>
  <c r="AB1486" i="5"/>
  <c r="AB1498" i="5"/>
  <c r="AB1502" i="5"/>
  <c r="AB1506" i="5"/>
  <c r="AB1510" i="5"/>
  <c r="AB1514" i="5"/>
  <c r="AB1518" i="5"/>
  <c r="AB1522" i="5"/>
  <c r="AB1526" i="5"/>
  <c r="AB1530" i="5"/>
  <c r="AB1534" i="5"/>
  <c r="AB1538" i="5"/>
  <c r="AB1542" i="5"/>
  <c r="AB1546" i="5"/>
  <c r="AB1550" i="5"/>
  <c r="AB1554" i="5"/>
  <c r="AB1558" i="5"/>
  <c r="R1582" i="5"/>
  <c r="J1582" i="5"/>
  <c r="I1582" i="5"/>
  <c r="H1582" i="5"/>
  <c r="F1582" i="5"/>
  <c r="R1590" i="5"/>
  <c r="J1590" i="5"/>
  <c r="I1590" i="5"/>
  <c r="H1590" i="5"/>
  <c r="F1590" i="5"/>
  <c r="AB1608" i="5"/>
  <c r="S1608" i="5"/>
  <c r="AB1616" i="5"/>
  <c r="S1616" i="5"/>
  <c r="R1693" i="5"/>
  <c r="J1693" i="5"/>
  <c r="I1693" i="5"/>
  <c r="H1693" i="5"/>
  <c r="F1693" i="5"/>
  <c r="F1353" i="5"/>
  <c r="R1353" i="5"/>
  <c r="F1361" i="5"/>
  <c r="R1361" i="5"/>
  <c r="I1365" i="5"/>
  <c r="F1369" i="5"/>
  <c r="R1369" i="5"/>
  <c r="I1373" i="5"/>
  <c r="F1377" i="5"/>
  <c r="R1377" i="5"/>
  <c r="I1381" i="5"/>
  <c r="I1391" i="5"/>
  <c r="F1397" i="5"/>
  <c r="R1397" i="5"/>
  <c r="AB1406" i="5"/>
  <c r="J1407" i="5"/>
  <c r="H1407" i="5"/>
  <c r="H1410" i="5"/>
  <c r="F1410" i="5"/>
  <c r="J1412" i="5"/>
  <c r="I1412" i="5"/>
  <c r="I1430" i="5"/>
  <c r="H1430" i="5"/>
  <c r="F1430" i="5"/>
  <c r="F1432" i="5"/>
  <c r="F1433" i="5"/>
  <c r="R1433" i="5"/>
  <c r="AB1434" i="5"/>
  <c r="S1440" i="5"/>
  <c r="AB1440" i="5"/>
  <c r="J1448" i="5"/>
  <c r="I1448" i="5"/>
  <c r="J1449" i="5"/>
  <c r="I1462" i="5"/>
  <c r="H1462" i="5"/>
  <c r="F1462" i="5"/>
  <c r="F1464" i="5"/>
  <c r="F1465" i="5"/>
  <c r="R1465" i="5"/>
  <c r="AB1466" i="5"/>
  <c r="S1472" i="5"/>
  <c r="AB1472" i="5"/>
  <c r="AB1482" i="5"/>
  <c r="S1496" i="5"/>
  <c r="S1500" i="5"/>
  <c r="S1504" i="5"/>
  <c r="S1508" i="5"/>
  <c r="S1512" i="5"/>
  <c r="S1516" i="5"/>
  <c r="S1520" i="5"/>
  <c r="S1524" i="5"/>
  <c r="S1528" i="5"/>
  <c r="S1532" i="5"/>
  <c r="S1536" i="5"/>
  <c r="S1540" i="5"/>
  <c r="S1544" i="5"/>
  <c r="S1548" i="5"/>
  <c r="S1552" i="5"/>
  <c r="S1556" i="5"/>
  <c r="S1560" i="5"/>
  <c r="S1564" i="5"/>
  <c r="F1708" i="5"/>
  <c r="R1708" i="5"/>
  <c r="I1708" i="5"/>
  <c r="J1708" i="5"/>
  <c r="H1708" i="5"/>
  <c r="AB1345" i="5"/>
  <c r="AB1353" i="5"/>
  <c r="AB1361" i="5"/>
  <c r="J1365" i="5"/>
  <c r="AB1369" i="5"/>
  <c r="J1373" i="5"/>
  <c r="AB1377" i="5"/>
  <c r="J1381" i="5"/>
  <c r="R1390" i="5"/>
  <c r="R1391" i="5"/>
  <c r="F1393" i="5"/>
  <c r="R1393" i="5"/>
  <c r="H1396" i="5"/>
  <c r="AB1402" i="5"/>
  <c r="J1408" i="5"/>
  <c r="I1408" i="5"/>
  <c r="I1409" i="5"/>
  <c r="I1434" i="5"/>
  <c r="H1434" i="5"/>
  <c r="F1434" i="5"/>
  <c r="F1437" i="5"/>
  <c r="R1437" i="5"/>
  <c r="AB1438" i="5"/>
  <c r="AB1443" i="5"/>
  <c r="S1444" i="5"/>
  <c r="AB1444" i="5"/>
  <c r="S1450" i="5"/>
  <c r="J1453" i="5"/>
  <c r="I1466" i="5"/>
  <c r="H1466" i="5"/>
  <c r="F1466" i="5"/>
  <c r="F1469" i="5"/>
  <c r="R1469" i="5"/>
  <c r="AB1470" i="5"/>
  <c r="S1476" i="5"/>
  <c r="AB1476" i="5"/>
  <c r="F1480" i="5"/>
  <c r="F1481" i="5"/>
  <c r="R1481" i="5"/>
  <c r="S1486" i="5"/>
  <c r="AB1561" i="5"/>
  <c r="AB1565" i="5"/>
  <c r="AB1580" i="5"/>
  <c r="S1580" i="5"/>
  <c r="AB1597" i="5"/>
  <c r="AB1612" i="5"/>
  <c r="S1612" i="5"/>
  <c r="R1618" i="5"/>
  <c r="J1618" i="5"/>
  <c r="I1618" i="5"/>
  <c r="H1618" i="5"/>
  <c r="AB1629" i="5"/>
  <c r="AB1644" i="5"/>
  <c r="S1644" i="5"/>
  <c r="AB1661" i="5"/>
  <c r="J1710" i="5"/>
  <c r="I1710" i="5"/>
  <c r="H1710" i="5"/>
  <c r="F1710" i="5"/>
  <c r="AB1767" i="5"/>
  <c r="AB1774" i="5"/>
  <c r="S1811" i="5"/>
  <c r="AB1487" i="5"/>
  <c r="R1488" i="5"/>
  <c r="S1493" i="5"/>
  <c r="F1503" i="5"/>
  <c r="F1511" i="5"/>
  <c r="F1527" i="5"/>
  <c r="F1535" i="5"/>
  <c r="F1543" i="5"/>
  <c r="F1559" i="5"/>
  <c r="S1569" i="5"/>
  <c r="AB1573" i="5"/>
  <c r="F1578" i="5"/>
  <c r="AB1588" i="5"/>
  <c r="S1588" i="5"/>
  <c r="J1594" i="5"/>
  <c r="AB1605" i="5"/>
  <c r="AB1620" i="5"/>
  <c r="S1620" i="5"/>
  <c r="AB1637" i="5"/>
  <c r="AB1652" i="5"/>
  <c r="S1652" i="5"/>
  <c r="AB1669" i="5"/>
  <c r="AB1492" i="5"/>
  <c r="H1495" i="5"/>
  <c r="R1570" i="5"/>
  <c r="J1570" i="5"/>
  <c r="I1570" i="5"/>
  <c r="H1570" i="5"/>
  <c r="AB1592" i="5"/>
  <c r="S1592" i="5"/>
  <c r="R1598" i="5"/>
  <c r="J1598" i="5"/>
  <c r="I1598" i="5"/>
  <c r="H1598" i="5"/>
  <c r="AB1624" i="5"/>
  <c r="S1624" i="5"/>
  <c r="F1646" i="5"/>
  <c r="AB1656" i="5"/>
  <c r="S1656" i="5"/>
  <c r="R1662" i="5"/>
  <c r="J1662" i="5"/>
  <c r="I1662" i="5"/>
  <c r="H1662" i="5"/>
  <c r="AB1777" i="5"/>
  <c r="S1489" i="5"/>
  <c r="I1495" i="5"/>
  <c r="H1503" i="5"/>
  <c r="H1511" i="5"/>
  <c r="H1527" i="5"/>
  <c r="H1543" i="5"/>
  <c r="H1551" i="5"/>
  <c r="H1559" i="5"/>
  <c r="AB1596" i="5"/>
  <c r="S1596" i="5"/>
  <c r="F1618" i="5"/>
  <c r="AB1628" i="5"/>
  <c r="S1628" i="5"/>
  <c r="R1634" i="5"/>
  <c r="J1634" i="5"/>
  <c r="I1634" i="5"/>
  <c r="H1634" i="5"/>
  <c r="AB1660" i="5"/>
  <c r="S1660" i="5"/>
  <c r="R1750" i="5"/>
  <c r="J1750" i="5"/>
  <c r="I1750" i="5"/>
  <c r="H1750" i="5"/>
  <c r="F1750" i="5"/>
  <c r="AB1800" i="5"/>
  <c r="AB1488" i="5"/>
  <c r="I1493" i="5"/>
  <c r="H1493" i="5"/>
  <c r="F1493" i="5"/>
  <c r="AB1494" i="5"/>
  <c r="S1561" i="5"/>
  <c r="S1565" i="5"/>
  <c r="R1574" i="5"/>
  <c r="J1574" i="5"/>
  <c r="I1574" i="5"/>
  <c r="H1574" i="5"/>
  <c r="AB1585" i="5"/>
  <c r="AB1600" i="5"/>
  <c r="S1600" i="5"/>
  <c r="AB1617" i="5"/>
  <c r="AB1632" i="5"/>
  <c r="S1632" i="5"/>
  <c r="AB1649" i="5"/>
  <c r="AB1664" i="5"/>
  <c r="S1664" i="5"/>
  <c r="R1670" i="5"/>
  <c r="J1670" i="5"/>
  <c r="I1670" i="5"/>
  <c r="H1670" i="5"/>
  <c r="S1686" i="5"/>
  <c r="AB1686" i="5"/>
  <c r="AB1852" i="5"/>
  <c r="S1852" i="5"/>
  <c r="AB1489" i="5"/>
  <c r="J1495" i="5"/>
  <c r="R1503" i="5"/>
  <c r="J1503" i="5"/>
  <c r="R1511" i="5"/>
  <c r="J1511" i="5"/>
  <c r="R1519" i="5"/>
  <c r="R1527" i="5"/>
  <c r="J1527" i="5"/>
  <c r="R1543" i="5"/>
  <c r="J1543" i="5"/>
  <c r="J1559" i="5"/>
  <c r="AB1569" i="5"/>
  <c r="AB1572" i="5"/>
  <c r="S1572" i="5"/>
  <c r="R1578" i="5"/>
  <c r="J1578" i="5"/>
  <c r="I1578" i="5"/>
  <c r="H1578" i="5"/>
  <c r="AB1589" i="5"/>
  <c r="AB1604" i="5"/>
  <c r="S1604" i="5"/>
  <c r="AB1621" i="5"/>
  <c r="AB1636" i="5"/>
  <c r="S1636" i="5"/>
  <c r="AB1668" i="5"/>
  <c r="S1668" i="5"/>
  <c r="R1711" i="5"/>
  <c r="J1711" i="5"/>
  <c r="I1711" i="5"/>
  <c r="H1711" i="5"/>
  <c r="F1711" i="5"/>
  <c r="R1833" i="5"/>
  <c r="H1833" i="5"/>
  <c r="J1833" i="5"/>
  <c r="I1833" i="5"/>
  <c r="F1833" i="5"/>
  <c r="R1646" i="5"/>
  <c r="J1646" i="5"/>
  <c r="I1646" i="5"/>
  <c r="H1646" i="5"/>
  <c r="AB1657" i="5"/>
  <c r="AB1672" i="5"/>
  <c r="S1672" i="5"/>
  <c r="S1815" i="5"/>
  <c r="AB1815" i="5"/>
  <c r="AB1820" i="5"/>
  <c r="S1820" i="5"/>
  <c r="J1567" i="5"/>
  <c r="J1591" i="5"/>
  <c r="J1623" i="5"/>
  <c r="J1631" i="5"/>
  <c r="J1647" i="5"/>
  <c r="J1655" i="5"/>
  <c r="J1663" i="5"/>
  <c r="J1671" i="5"/>
  <c r="H1674" i="5"/>
  <c r="AB1676" i="5"/>
  <c r="AB1678" i="5"/>
  <c r="AB1693" i="5"/>
  <c r="I1694" i="5"/>
  <c r="AB1706" i="5"/>
  <c r="F1720" i="5"/>
  <c r="R1720" i="5"/>
  <c r="J1720" i="5"/>
  <c r="I1720" i="5"/>
  <c r="F1724" i="5"/>
  <c r="R1724" i="5"/>
  <c r="J1724" i="5"/>
  <c r="I1724" i="5"/>
  <c r="F1732" i="5"/>
  <c r="R1732" i="5"/>
  <c r="J1732" i="5"/>
  <c r="I1732" i="5"/>
  <c r="F1736" i="5"/>
  <c r="R1736" i="5"/>
  <c r="J1736" i="5"/>
  <c r="I1736" i="5"/>
  <c r="F1740" i="5"/>
  <c r="R1740" i="5"/>
  <c r="J1740" i="5"/>
  <c r="I1740" i="5"/>
  <c r="F1744" i="5"/>
  <c r="R1744" i="5"/>
  <c r="J1744" i="5"/>
  <c r="I1744" i="5"/>
  <c r="F1748" i="5"/>
  <c r="R1748" i="5"/>
  <c r="J1748" i="5"/>
  <c r="I1748" i="5"/>
  <c r="AB1788" i="5"/>
  <c r="AB1792" i="5"/>
  <c r="AB1804" i="5"/>
  <c r="R1817" i="5"/>
  <c r="AB1873" i="5"/>
  <c r="AB1983" i="5"/>
  <c r="S1983" i="5"/>
  <c r="R2055" i="5"/>
  <c r="J2055" i="5"/>
  <c r="H2055" i="5"/>
  <c r="F2055" i="5"/>
  <c r="I2055" i="5"/>
  <c r="R1567" i="5"/>
  <c r="R1591" i="5"/>
  <c r="R1623" i="5"/>
  <c r="R1631" i="5"/>
  <c r="R1647" i="5"/>
  <c r="R1671" i="5"/>
  <c r="J1674" i="5"/>
  <c r="S1677" i="5"/>
  <c r="AB1694" i="5"/>
  <c r="AB1698" i="5"/>
  <c r="F1700" i="5"/>
  <c r="R1700" i="5"/>
  <c r="I1700" i="5"/>
  <c r="AB1701" i="5"/>
  <c r="J1716" i="5"/>
  <c r="AB1757" i="5"/>
  <c r="AB1760" i="5"/>
  <c r="R1769" i="5"/>
  <c r="J1769" i="5"/>
  <c r="I1769" i="5"/>
  <c r="H1769" i="5"/>
  <c r="J1770" i="5"/>
  <c r="I1770" i="5"/>
  <c r="H1770" i="5"/>
  <c r="F1770" i="5"/>
  <c r="R1813" i="5"/>
  <c r="J1813" i="5"/>
  <c r="I1813" i="5"/>
  <c r="H1813" i="5"/>
  <c r="F1813" i="5"/>
  <c r="R1841" i="5"/>
  <c r="H1841" i="5"/>
  <c r="J1841" i="5"/>
  <c r="I1841" i="5"/>
  <c r="F1841" i="5"/>
  <c r="AB1844" i="5"/>
  <c r="S1844" i="5"/>
  <c r="S1895" i="5"/>
  <c r="AB1895" i="5"/>
  <c r="R1969" i="5"/>
  <c r="J1969" i="5"/>
  <c r="I1969" i="5"/>
  <c r="H1969" i="5"/>
  <c r="F1969" i="5"/>
  <c r="S1499" i="5"/>
  <c r="S1503" i="5"/>
  <c r="S1507" i="5"/>
  <c r="S1511" i="5"/>
  <c r="S1515" i="5"/>
  <c r="S1519" i="5"/>
  <c r="S1523" i="5"/>
  <c r="S1527" i="5"/>
  <c r="S1531" i="5"/>
  <c r="S1535" i="5"/>
  <c r="S1539" i="5"/>
  <c r="S1543" i="5"/>
  <c r="S1547" i="5"/>
  <c r="S1551" i="5"/>
  <c r="S1555" i="5"/>
  <c r="S1559" i="5"/>
  <c r="S1563" i="5"/>
  <c r="S1567" i="5"/>
  <c r="S1571" i="5"/>
  <c r="S1575" i="5"/>
  <c r="S1579" i="5"/>
  <c r="S1583" i="5"/>
  <c r="S1587" i="5"/>
  <c r="S1591" i="5"/>
  <c r="S1595" i="5"/>
  <c r="S1599" i="5"/>
  <c r="S1603" i="5"/>
  <c r="S1607" i="5"/>
  <c r="S1611" i="5"/>
  <c r="S1615" i="5"/>
  <c r="S1619" i="5"/>
  <c r="S1623" i="5"/>
  <c r="S1627" i="5"/>
  <c r="S1631" i="5"/>
  <c r="S1635" i="5"/>
  <c r="S1639" i="5"/>
  <c r="S1643" i="5"/>
  <c r="S1647" i="5"/>
  <c r="S1651" i="5"/>
  <c r="S1655" i="5"/>
  <c r="S1659" i="5"/>
  <c r="S1663" i="5"/>
  <c r="S1667" i="5"/>
  <c r="S1671" i="5"/>
  <c r="R1674" i="5"/>
  <c r="AB1684" i="5"/>
  <c r="AB1690" i="5"/>
  <c r="R1695" i="5"/>
  <c r="I1695" i="5"/>
  <c r="F1706" i="5"/>
  <c r="H1720" i="5"/>
  <c r="H1724" i="5"/>
  <c r="H1732" i="5"/>
  <c r="H1736" i="5"/>
  <c r="H1740" i="5"/>
  <c r="H1744" i="5"/>
  <c r="H1748" i="5"/>
  <c r="F1769" i="5"/>
  <c r="R1770" i="5"/>
  <c r="AB1772" i="5"/>
  <c r="AB1828" i="5"/>
  <c r="S1828" i="5"/>
  <c r="S1680" i="5"/>
  <c r="S1688" i="5"/>
  <c r="H1700" i="5"/>
  <c r="AB1705" i="5"/>
  <c r="AB1710" i="5"/>
  <c r="S1762" i="5"/>
  <c r="R1765" i="5"/>
  <c r="J1765" i="5"/>
  <c r="I1765" i="5"/>
  <c r="H1765" i="5"/>
  <c r="F1765" i="5"/>
  <c r="R1825" i="5"/>
  <c r="H1825" i="5"/>
  <c r="J1825" i="5"/>
  <c r="I1825" i="5"/>
  <c r="F1825" i="5"/>
  <c r="AB1944" i="5"/>
  <c r="F1704" i="5"/>
  <c r="R1704" i="5"/>
  <c r="I1704" i="5"/>
  <c r="AB1718" i="5"/>
  <c r="AB1722" i="5"/>
  <c r="AB1726" i="5"/>
  <c r="AB1730" i="5"/>
  <c r="AB1734" i="5"/>
  <c r="AB1738" i="5"/>
  <c r="AB1742" i="5"/>
  <c r="AB1746" i="5"/>
  <c r="AB1750" i="5"/>
  <c r="R1760" i="5"/>
  <c r="I1760" i="5"/>
  <c r="S1786" i="5"/>
  <c r="AB1786" i="5"/>
  <c r="S1790" i="5"/>
  <c r="AB1790" i="5"/>
  <c r="S1794" i="5"/>
  <c r="AB1794" i="5"/>
  <c r="R1853" i="5"/>
  <c r="J1853" i="5"/>
  <c r="H1853" i="5"/>
  <c r="I1853" i="5"/>
  <c r="F1853" i="5"/>
  <c r="R1885" i="5"/>
  <c r="J1885" i="5"/>
  <c r="S1676" i="5"/>
  <c r="S1678" i="5"/>
  <c r="AB1697" i="5"/>
  <c r="AB1702" i="5"/>
  <c r="J1706" i="5"/>
  <c r="I1706" i="5"/>
  <c r="H1706" i="5"/>
  <c r="AB1714" i="5"/>
  <c r="R1719" i="5"/>
  <c r="J1719" i="5"/>
  <c r="I1719" i="5"/>
  <c r="H1719" i="5"/>
  <c r="R1727" i="5"/>
  <c r="J1727" i="5"/>
  <c r="I1727" i="5"/>
  <c r="H1727" i="5"/>
  <c r="R1735" i="5"/>
  <c r="J1735" i="5"/>
  <c r="I1735" i="5"/>
  <c r="H1735" i="5"/>
  <c r="R1743" i="5"/>
  <c r="J1743" i="5"/>
  <c r="AB1752" i="5"/>
  <c r="R1757" i="5"/>
  <c r="J1757" i="5"/>
  <c r="I1757" i="5"/>
  <c r="H1757" i="5"/>
  <c r="R1762" i="5"/>
  <c r="J1762" i="5"/>
  <c r="I1762" i="5"/>
  <c r="H1762" i="5"/>
  <c r="F1762" i="5"/>
  <c r="AB1781" i="5"/>
  <c r="S1787" i="5"/>
  <c r="AB1791" i="5"/>
  <c r="S1791" i="5"/>
  <c r="AB1836" i="5"/>
  <c r="S1836" i="5"/>
  <c r="S1754" i="5"/>
  <c r="S1758" i="5"/>
  <c r="J1766" i="5"/>
  <c r="R1778" i="5"/>
  <c r="R1805" i="5"/>
  <c r="J1805" i="5"/>
  <c r="I1805" i="5"/>
  <c r="H1805" i="5"/>
  <c r="AB1807" i="5"/>
  <c r="S1807" i="5"/>
  <c r="R1849" i="5"/>
  <c r="H1849" i="5"/>
  <c r="J1849" i="5"/>
  <c r="I1849" i="5"/>
  <c r="F1849" i="5"/>
  <c r="R1865" i="5"/>
  <c r="J1865" i="5"/>
  <c r="H1865" i="5"/>
  <c r="I1865" i="5"/>
  <c r="F1865" i="5"/>
  <c r="S1899" i="5"/>
  <c r="R1949" i="5"/>
  <c r="J1949" i="5"/>
  <c r="I1949" i="5"/>
  <c r="H1949" i="5"/>
  <c r="F1949" i="5"/>
  <c r="S2080" i="5"/>
  <c r="AB2080" i="5"/>
  <c r="AB1770" i="5"/>
  <c r="S1782" i="5"/>
  <c r="AB1782" i="5"/>
  <c r="R1784" i="5"/>
  <c r="AB1799" i="5"/>
  <c r="S1799" i="5"/>
  <c r="S1803" i="5"/>
  <c r="AB1864" i="5"/>
  <c r="S1864" i="5"/>
  <c r="AB1892" i="5"/>
  <c r="S1892" i="5"/>
  <c r="AB1951" i="5"/>
  <c r="S1951" i="5"/>
  <c r="R2046" i="5"/>
  <c r="J2046" i="5"/>
  <c r="I2046" i="5"/>
  <c r="H2046" i="5"/>
  <c r="F2046" i="5"/>
  <c r="F2080" i="5"/>
  <c r="R2080" i="5"/>
  <c r="J2080" i="5"/>
  <c r="I2080" i="5"/>
  <c r="H2080" i="5"/>
  <c r="S1751" i="5"/>
  <c r="AB1758" i="5"/>
  <c r="S1759" i="5"/>
  <c r="AB1763" i="5"/>
  <c r="S1766" i="5"/>
  <c r="S1778" i="5"/>
  <c r="AB1778" i="5"/>
  <c r="AB1783" i="5"/>
  <c r="R1886" i="5"/>
  <c r="J1886" i="5"/>
  <c r="I1886" i="5"/>
  <c r="H1886" i="5"/>
  <c r="F1886" i="5"/>
  <c r="J1937" i="5"/>
  <c r="I1937" i="5"/>
  <c r="H1937" i="5"/>
  <c r="F1937" i="5"/>
  <c r="S1963" i="5"/>
  <c r="R2026" i="5"/>
  <c r="I2026" i="5"/>
  <c r="H2026" i="5"/>
  <c r="F2026" i="5"/>
  <c r="F1758" i="5"/>
  <c r="AB1768" i="5"/>
  <c r="J1785" i="5"/>
  <c r="R1789" i="5"/>
  <c r="J1789" i="5"/>
  <c r="H1789" i="5"/>
  <c r="R1793" i="5"/>
  <c r="J1793" i="5"/>
  <c r="H1793" i="5"/>
  <c r="AB1796" i="5"/>
  <c r="S1798" i="5"/>
  <c r="AB1860" i="5"/>
  <c r="S1860" i="5"/>
  <c r="R1917" i="5"/>
  <c r="J1917" i="5"/>
  <c r="I1917" i="5"/>
  <c r="H1917" i="5"/>
  <c r="F1917" i="5"/>
  <c r="AB1976" i="5"/>
  <c r="AB2025" i="5"/>
  <c r="S2025" i="5"/>
  <c r="S1755" i="5"/>
  <c r="H1758" i="5"/>
  <c r="AB1766" i="5"/>
  <c r="F1778" i="5"/>
  <c r="R1780" i="5"/>
  <c r="I1780" i="5"/>
  <c r="H1780" i="5"/>
  <c r="S1795" i="5"/>
  <c r="AB1812" i="5"/>
  <c r="R1821" i="5"/>
  <c r="H1821" i="5"/>
  <c r="F1821" i="5"/>
  <c r="J1821" i="5"/>
  <c r="R1829" i="5"/>
  <c r="H1829" i="5"/>
  <c r="J1829" i="5"/>
  <c r="R1837" i="5"/>
  <c r="H1837" i="5"/>
  <c r="F1837" i="5"/>
  <c r="J1837" i="5"/>
  <c r="AB1849" i="5"/>
  <c r="R1857" i="5"/>
  <c r="J1857" i="5"/>
  <c r="H1857" i="5"/>
  <c r="I1857" i="5"/>
  <c r="F1857" i="5"/>
  <c r="R1866" i="5"/>
  <c r="J1866" i="5"/>
  <c r="H1866" i="5"/>
  <c r="F1866" i="5"/>
  <c r="AB1872" i="5"/>
  <c r="S1872" i="5"/>
  <c r="AB1919" i="5"/>
  <c r="S1919" i="5"/>
  <c r="I1993" i="5"/>
  <c r="H1993" i="5"/>
  <c r="R1993" i="5"/>
  <c r="J1993" i="5"/>
  <c r="F1993" i="5"/>
  <c r="I2001" i="5"/>
  <c r="H2001" i="5"/>
  <c r="R2001" i="5"/>
  <c r="J2001" i="5"/>
  <c r="F2001" i="5"/>
  <c r="I2009" i="5"/>
  <c r="H2009" i="5"/>
  <c r="R2009" i="5"/>
  <c r="J2009" i="5"/>
  <c r="F2009" i="5"/>
  <c r="I1758" i="5"/>
  <c r="F1766" i="5"/>
  <c r="H1778" i="5"/>
  <c r="I1782" i="5"/>
  <c r="AB1808" i="5"/>
  <c r="R1845" i="5"/>
  <c r="H1845" i="5"/>
  <c r="F1845" i="5"/>
  <c r="J1845" i="5"/>
  <c r="AB1856" i="5"/>
  <c r="S1856" i="5"/>
  <c r="S1883" i="5"/>
  <c r="R1905" i="5"/>
  <c r="I1905" i="5"/>
  <c r="H1905" i="5"/>
  <c r="F1905" i="5"/>
  <c r="AB1931" i="5"/>
  <c r="S1931" i="5"/>
  <c r="R1981" i="5"/>
  <c r="J1981" i="5"/>
  <c r="I1981" i="5"/>
  <c r="H1981" i="5"/>
  <c r="F1981" i="5"/>
  <c r="R2039" i="5"/>
  <c r="J2039" i="5"/>
  <c r="H2039" i="5"/>
  <c r="F2039" i="5"/>
  <c r="F2108" i="5"/>
  <c r="R2108" i="5"/>
  <c r="J2108" i="5"/>
  <c r="I2108" i="5"/>
  <c r="H2108" i="5"/>
  <c r="S1818" i="5"/>
  <c r="I1820" i="5"/>
  <c r="F1820" i="5"/>
  <c r="S1826" i="5"/>
  <c r="I1828" i="5"/>
  <c r="F1828" i="5"/>
  <c r="S1834" i="5"/>
  <c r="I1836" i="5"/>
  <c r="F1836" i="5"/>
  <c r="S1842" i="5"/>
  <c r="I1844" i="5"/>
  <c r="F1844" i="5"/>
  <c r="J1850" i="5"/>
  <c r="J1858" i="5"/>
  <c r="J1862" i="5"/>
  <c r="S1875" i="5"/>
  <c r="R1877" i="5"/>
  <c r="J1877" i="5"/>
  <c r="I1877" i="5"/>
  <c r="H1877" i="5"/>
  <c r="AB1884" i="5"/>
  <c r="S1907" i="5"/>
  <c r="AB1920" i="5"/>
  <c r="R1925" i="5"/>
  <c r="J1925" i="5"/>
  <c r="I1925" i="5"/>
  <c r="H1925" i="5"/>
  <c r="AB1952" i="5"/>
  <c r="R1957" i="5"/>
  <c r="J1957" i="5"/>
  <c r="I1957" i="5"/>
  <c r="H1957" i="5"/>
  <c r="AB1984" i="5"/>
  <c r="R1989" i="5"/>
  <c r="J1989" i="5"/>
  <c r="I1989" i="5"/>
  <c r="H1989" i="5"/>
  <c r="I2017" i="5"/>
  <c r="H2017" i="5"/>
  <c r="R2017" i="5"/>
  <c r="J2017" i="5"/>
  <c r="F2017" i="5"/>
  <c r="J1826" i="5"/>
  <c r="J1834" i="5"/>
  <c r="J1842" i="5"/>
  <c r="S1850" i="5"/>
  <c r="S1854" i="5"/>
  <c r="S1858" i="5"/>
  <c r="S1862" i="5"/>
  <c r="S1866" i="5"/>
  <c r="AB1866" i="5"/>
  <c r="S1887" i="5"/>
  <c r="R1890" i="5"/>
  <c r="J1890" i="5"/>
  <c r="R1913" i="5"/>
  <c r="J1913" i="5"/>
  <c r="I1913" i="5"/>
  <c r="H1913" i="5"/>
  <c r="R1945" i="5"/>
  <c r="J1945" i="5"/>
  <c r="I1945" i="5"/>
  <c r="H1945" i="5"/>
  <c r="AB1959" i="5"/>
  <c r="S1959" i="5"/>
  <c r="J1977" i="5"/>
  <c r="I2025" i="5"/>
  <c r="H2025" i="5"/>
  <c r="R2025" i="5"/>
  <c r="J2025" i="5"/>
  <c r="F2025" i="5"/>
  <c r="R2050" i="5"/>
  <c r="J2050" i="5"/>
  <c r="I2050" i="5"/>
  <c r="H2050" i="5"/>
  <c r="F2050" i="5"/>
  <c r="R2098" i="5"/>
  <c r="J2098" i="5"/>
  <c r="I2098" i="5"/>
  <c r="H2098" i="5"/>
  <c r="F2098" i="5"/>
  <c r="J2189" i="5"/>
  <c r="I2189" i="5"/>
  <c r="H2189" i="5"/>
  <c r="R2189" i="5"/>
  <c r="F2189" i="5"/>
  <c r="J2193" i="5"/>
  <c r="I2193" i="5"/>
  <c r="H2193" i="5"/>
  <c r="R2193" i="5"/>
  <c r="F2193" i="5"/>
  <c r="S1802" i="5"/>
  <c r="S1806" i="5"/>
  <c r="S1810" i="5"/>
  <c r="S1814" i="5"/>
  <c r="F1815" i="5"/>
  <c r="AB1823" i="5"/>
  <c r="AB1831" i="5"/>
  <c r="AB1839" i="5"/>
  <c r="AB1847" i="5"/>
  <c r="AB1850" i="5"/>
  <c r="AB1854" i="5"/>
  <c r="AB1858" i="5"/>
  <c r="AB1862" i="5"/>
  <c r="S1867" i="5"/>
  <c r="R1869" i="5"/>
  <c r="J1869" i="5"/>
  <c r="I1869" i="5"/>
  <c r="H1869" i="5"/>
  <c r="J1870" i="5"/>
  <c r="AB1887" i="5"/>
  <c r="AB1915" i="5"/>
  <c r="S1915" i="5"/>
  <c r="R1933" i="5"/>
  <c r="J1933" i="5"/>
  <c r="I1933" i="5"/>
  <c r="H1933" i="5"/>
  <c r="S1947" i="5"/>
  <c r="R1965" i="5"/>
  <c r="J1965" i="5"/>
  <c r="I1965" i="5"/>
  <c r="H1965" i="5"/>
  <c r="S1979" i="5"/>
  <c r="I2021" i="5"/>
  <c r="H2021" i="5"/>
  <c r="R2021" i="5"/>
  <c r="J2021" i="5"/>
  <c r="F2021" i="5"/>
  <c r="AB1818" i="5"/>
  <c r="H1820" i="5"/>
  <c r="F1823" i="5"/>
  <c r="F1826" i="5"/>
  <c r="AB1826" i="5"/>
  <c r="H1828" i="5"/>
  <c r="F1831" i="5"/>
  <c r="F1834" i="5"/>
  <c r="AB1834" i="5"/>
  <c r="H1836" i="5"/>
  <c r="F1839" i="5"/>
  <c r="AB1842" i="5"/>
  <c r="H1844" i="5"/>
  <c r="F1847" i="5"/>
  <c r="F1850" i="5"/>
  <c r="F1858" i="5"/>
  <c r="F1862" i="5"/>
  <c r="AB1869" i="5"/>
  <c r="S1879" i="5"/>
  <c r="R1881" i="5"/>
  <c r="J1881" i="5"/>
  <c r="I1881" i="5"/>
  <c r="H1881" i="5"/>
  <c r="AB1888" i="5"/>
  <c r="AB1916" i="5"/>
  <c r="R1921" i="5"/>
  <c r="J1921" i="5"/>
  <c r="I1921" i="5"/>
  <c r="H1921" i="5"/>
  <c r="AB1935" i="5"/>
  <c r="S1935" i="5"/>
  <c r="AB1948" i="5"/>
  <c r="R1953" i="5"/>
  <c r="AB1967" i="5"/>
  <c r="S1967" i="5"/>
  <c r="AB1980" i="5"/>
  <c r="R2031" i="5"/>
  <c r="I2031" i="5"/>
  <c r="H2031" i="5"/>
  <c r="F2031" i="5"/>
  <c r="R2047" i="5"/>
  <c r="J2047" i="5"/>
  <c r="H2047" i="5"/>
  <c r="F2047" i="5"/>
  <c r="J2054" i="5"/>
  <c r="I2054" i="5"/>
  <c r="H2054" i="5"/>
  <c r="F2054" i="5"/>
  <c r="AB2090" i="5"/>
  <c r="H1815" i="5"/>
  <c r="I1816" i="5"/>
  <c r="F1816" i="5"/>
  <c r="J1820" i="5"/>
  <c r="H1823" i="5"/>
  <c r="I1824" i="5"/>
  <c r="F1824" i="5"/>
  <c r="J1828" i="5"/>
  <c r="H1831" i="5"/>
  <c r="I1832" i="5"/>
  <c r="F1832" i="5"/>
  <c r="J1836" i="5"/>
  <c r="H1839" i="5"/>
  <c r="I1840" i="5"/>
  <c r="F1840" i="5"/>
  <c r="J1844" i="5"/>
  <c r="H1847" i="5"/>
  <c r="I1848" i="5"/>
  <c r="F1848" i="5"/>
  <c r="F1877" i="5"/>
  <c r="S1891" i="5"/>
  <c r="H1909" i="5"/>
  <c r="AB1923" i="5"/>
  <c r="S1923" i="5"/>
  <c r="F1925" i="5"/>
  <c r="R1941" i="5"/>
  <c r="J1941" i="5"/>
  <c r="I1941" i="5"/>
  <c r="H1941" i="5"/>
  <c r="AB1955" i="5"/>
  <c r="S1955" i="5"/>
  <c r="F1957" i="5"/>
  <c r="R1973" i="5"/>
  <c r="J1973" i="5"/>
  <c r="I1973" i="5"/>
  <c r="H1973" i="5"/>
  <c r="S1987" i="5"/>
  <c r="F1989" i="5"/>
  <c r="R1998" i="5"/>
  <c r="J1998" i="5"/>
  <c r="I1998" i="5"/>
  <c r="H1998" i="5"/>
  <c r="R2006" i="5"/>
  <c r="J2006" i="5"/>
  <c r="I2006" i="5"/>
  <c r="H2006" i="5"/>
  <c r="AB2057" i="5"/>
  <c r="S2057" i="5"/>
  <c r="AB2060" i="5"/>
  <c r="S2060" i="5"/>
  <c r="AB2117" i="5"/>
  <c r="S2117" i="5"/>
  <c r="R2166" i="5"/>
  <c r="J2166" i="5"/>
  <c r="F2166" i="5"/>
  <c r="I2166" i="5"/>
  <c r="H2166" i="5"/>
  <c r="AB1816" i="5"/>
  <c r="R1820" i="5"/>
  <c r="AB1824" i="5"/>
  <c r="H1826" i="5"/>
  <c r="R1828" i="5"/>
  <c r="AB1832" i="5"/>
  <c r="H1834" i="5"/>
  <c r="R1836" i="5"/>
  <c r="R1844" i="5"/>
  <c r="H1850" i="5"/>
  <c r="AB1855" i="5"/>
  <c r="H1858" i="5"/>
  <c r="H1862" i="5"/>
  <c r="AB1863" i="5"/>
  <c r="S1871" i="5"/>
  <c r="R1874" i="5"/>
  <c r="J1874" i="5"/>
  <c r="AB1880" i="5"/>
  <c r="S1884" i="5"/>
  <c r="F1890" i="5"/>
  <c r="AB1893" i="5"/>
  <c r="AB1911" i="5"/>
  <c r="S1911" i="5"/>
  <c r="F1913" i="5"/>
  <c r="AB1924" i="5"/>
  <c r="R1929" i="5"/>
  <c r="J1929" i="5"/>
  <c r="I1929" i="5"/>
  <c r="H1929" i="5"/>
  <c r="AB1943" i="5"/>
  <c r="S1943" i="5"/>
  <c r="F1945" i="5"/>
  <c r="AB1956" i="5"/>
  <c r="R1961" i="5"/>
  <c r="J1961" i="5"/>
  <c r="I1961" i="5"/>
  <c r="H1961" i="5"/>
  <c r="AB1975" i="5"/>
  <c r="S1975" i="5"/>
  <c r="F1977" i="5"/>
  <c r="AB1988" i="5"/>
  <c r="S1996" i="5"/>
  <c r="S2004" i="5"/>
  <c r="R2014" i="5"/>
  <c r="J2014" i="5"/>
  <c r="I2014" i="5"/>
  <c r="H2014" i="5"/>
  <c r="AB2024" i="5"/>
  <c r="S2024" i="5"/>
  <c r="S2084" i="5"/>
  <c r="AB2084" i="5"/>
  <c r="J1898" i="5"/>
  <c r="J1902" i="5"/>
  <c r="J1906" i="5"/>
  <c r="J1910" i="5"/>
  <c r="J1914" i="5"/>
  <c r="J1918" i="5"/>
  <c r="J1922" i="5"/>
  <c r="J1930" i="5"/>
  <c r="J1938" i="5"/>
  <c r="J1942" i="5"/>
  <c r="J1946" i="5"/>
  <c r="J1950" i="5"/>
  <c r="J1962" i="5"/>
  <c r="J1966" i="5"/>
  <c r="J1970" i="5"/>
  <c r="J1974" i="5"/>
  <c r="J1978" i="5"/>
  <c r="J1982" i="5"/>
  <c r="J1990" i="5"/>
  <c r="S1997" i="5"/>
  <c r="S1999" i="5"/>
  <c r="S2005" i="5"/>
  <c r="S2007" i="5"/>
  <c r="S2013" i="5"/>
  <c r="S2015" i="5"/>
  <c r="AB2021" i="5"/>
  <c r="J2029" i="5"/>
  <c r="R2063" i="5"/>
  <c r="J2063" i="5"/>
  <c r="I2063" i="5"/>
  <c r="H2063" i="5"/>
  <c r="F2063" i="5"/>
  <c r="R2094" i="5"/>
  <c r="J2094" i="5"/>
  <c r="I2094" i="5"/>
  <c r="H2094" i="5"/>
  <c r="F2094" i="5"/>
  <c r="AB2124" i="5"/>
  <c r="S2124" i="5"/>
  <c r="J2154" i="5"/>
  <c r="R2154" i="5"/>
  <c r="I2154" i="5"/>
  <c r="H2154" i="5"/>
  <c r="F2154" i="5"/>
  <c r="J2162" i="5"/>
  <c r="R2162" i="5"/>
  <c r="I2162" i="5"/>
  <c r="H2162" i="5"/>
  <c r="F2162" i="5"/>
  <c r="R1898" i="5"/>
  <c r="R1902" i="5"/>
  <c r="R1906" i="5"/>
  <c r="R1914" i="5"/>
  <c r="R1918" i="5"/>
  <c r="R1922" i="5"/>
  <c r="R1926" i="5"/>
  <c r="R1930" i="5"/>
  <c r="R1938" i="5"/>
  <c r="R1942" i="5"/>
  <c r="R1946" i="5"/>
  <c r="R1950" i="5"/>
  <c r="R1962" i="5"/>
  <c r="R1966" i="5"/>
  <c r="R1970" i="5"/>
  <c r="R1974" i="5"/>
  <c r="R1978" i="5"/>
  <c r="R1982" i="5"/>
  <c r="R1990" i="5"/>
  <c r="R2022" i="5"/>
  <c r="J2022" i="5"/>
  <c r="I2022" i="5"/>
  <c r="F2076" i="5"/>
  <c r="R2076" i="5"/>
  <c r="J2076" i="5"/>
  <c r="I2076" i="5"/>
  <c r="H2124" i="5"/>
  <c r="F2124" i="5"/>
  <c r="R2124" i="5"/>
  <c r="J2124" i="5"/>
  <c r="I2124" i="5"/>
  <c r="S2237" i="5"/>
  <c r="AB2237" i="5"/>
  <c r="AB2266" i="5"/>
  <c r="S2266" i="5"/>
  <c r="S1870" i="5"/>
  <c r="S1874" i="5"/>
  <c r="S1878" i="5"/>
  <c r="S1882" i="5"/>
  <c r="S1886" i="5"/>
  <c r="S1890" i="5"/>
  <c r="S1894" i="5"/>
  <c r="S1898" i="5"/>
  <c r="S1902" i="5"/>
  <c r="S1906" i="5"/>
  <c r="S1910" i="5"/>
  <c r="S1914" i="5"/>
  <c r="S1918" i="5"/>
  <c r="S1922" i="5"/>
  <c r="S1926" i="5"/>
  <c r="S1930" i="5"/>
  <c r="S1934" i="5"/>
  <c r="S1938" i="5"/>
  <c r="S1942" i="5"/>
  <c r="S1946" i="5"/>
  <c r="S1950" i="5"/>
  <c r="S1954" i="5"/>
  <c r="S1958" i="5"/>
  <c r="S1962" i="5"/>
  <c r="S1966" i="5"/>
  <c r="S1970" i="5"/>
  <c r="S1974" i="5"/>
  <c r="S1978" i="5"/>
  <c r="S1982" i="5"/>
  <c r="S1986" i="5"/>
  <c r="S1990" i="5"/>
  <c r="S2028" i="5"/>
  <c r="S2029" i="5"/>
  <c r="S2032" i="5"/>
  <c r="S2036" i="5"/>
  <c r="S2040" i="5"/>
  <c r="S2044" i="5"/>
  <c r="S2048" i="5"/>
  <c r="S2052" i="5"/>
  <c r="AB2056" i="5"/>
  <c r="S2056" i="5"/>
  <c r="AB2085" i="5"/>
  <c r="S2085" i="5"/>
  <c r="S2233" i="5"/>
  <c r="AB2233" i="5"/>
  <c r="R2023" i="5"/>
  <c r="AB2028" i="5"/>
  <c r="S2112" i="5"/>
  <c r="AB2112" i="5"/>
  <c r="R2130" i="5"/>
  <c r="J2130" i="5"/>
  <c r="I2130" i="5"/>
  <c r="H2130" i="5"/>
  <c r="F2130" i="5"/>
  <c r="AB2133" i="5"/>
  <c r="S2133" i="5"/>
  <c r="AB2228" i="5"/>
  <c r="AB1992" i="5"/>
  <c r="S1995" i="5"/>
  <c r="AB2000" i="5"/>
  <c r="AB2008" i="5"/>
  <c r="S2011" i="5"/>
  <c r="AB2016" i="5"/>
  <c r="S2019" i="5"/>
  <c r="I2029" i="5"/>
  <c r="H2029" i="5"/>
  <c r="AB2089" i="5"/>
  <c r="S2089" i="5"/>
  <c r="F2112" i="5"/>
  <c r="R2112" i="5"/>
  <c r="J2112" i="5"/>
  <c r="I2112" i="5"/>
  <c r="H2112" i="5"/>
  <c r="S2116" i="5"/>
  <c r="AB2116" i="5"/>
  <c r="S2159" i="5"/>
  <c r="AB2159" i="5"/>
  <c r="R2210" i="5"/>
  <c r="J2210" i="5"/>
  <c r="H2210" i="5"/>
  <c r="F2210" i="5"/>
  <c r="I2210" i="5"/>
  <c r="AB1993" i="5"/>
  <c r="AB2001" i="5"/>
  <c r="AB2009" i="5"/>
  <c r="AB2017" i="5"/>
  <c r="R2095" i="5"/>
  <c r="J2095" i="5"/>
  <c r="I2095" i="5"/>
  <c r="H2095" i="5"/>
  <c r="F2095" i="5"/>
  <c r="I2135" i="5"/>
  <c r="R2135" i="5"/>
  <c r="J2135" i="5"/>
  <c r="H2135" i="5"/>
  <c r="F2135" i="5"/>
  <c r="S2068" i="5"/>
  <c r="AB2068" i="5"/>
  <c r="R2070" i="5"/>
  <c r="J2070" i="5"/>
  <c r="I2070" i="5"/>
  <c r="H2070" i="5"/>
  <c r="J2072" i="5"/>
  <c r="F2084" i="5"/>
  <c r="S2088" i="5"/>
  <c r="J2104" i="5"/>
  <c r="AB2120" i="5"/>
  <c r="S2120" i="5"/>
  <c r="I2143" i="5"/>
  <c r="R2143" i="5"/>
  <c r="J2143" i="5"/>
  <c r="H2143" i="5"/>
  <c r="F2143" i="5"/>
  <c r="AB2180" i="5"/>
  <c r="R2186" i="5"/>
  <c r="J2186" i="5"/>
  <c r="I2186" i="5"/>
  <c r="H2186" i="5"/>
  <c r="F2186" i="5"/>
  <c r="J2209" i="5"/>
  <c r="F2213" i="5"/>
  <c r="J2213" i="5"/>
  <c r="R2213" i="5"/>
  <c r="I2213" i="5"/>
  <c r="H2213" i="5"/>
  <c r="I2258" i="5"/>
  <c r="H2258" i="5"/>
  <c r="R2258" i="5"/>
  <c r="J2258" i="5"/>
  <c r="F2258" i="5"/>
  <c r="J2313" i="5"/>
  <c r="R2313" i="5"/>
  <c r="I2313" i="5"/>
  <c r="H2313" i="5"/>
  <c r="F2313" i="5"/>
  <c r="F2068" i="5"/>
  <c r="R2071" i="5"/>
  <c r="J2071" i="5"/>
  <c r="R2074" i="5"/>
  <c r="J2074" i="5"/>
  <c r="I2074" i="5"/>
  <c r="H2074" i="5"/>
  <c r="S2077" i="5"/>
  <c r="H2084" i="5"/>
  <c r="F2088" i="5"/>
  <c r="S2092" i="5"/>
  <c r="S2109" i="5"/>
  <c r="H2120" i="5"/>
  <c r="F2120" i="5"/>
  <c r="S2121" i="5"/>
  <c r="I2151" i="5"/>
  <c r="R2151" i="5"/>
  <c r="J2151" i="5"/>
  <c r="H2151" i="5"/>
  <c r="F2151" i="5"/>
  <c r="R2216" i="5"/>
  <c r="I2216" i="5"/>
  <c r="H2216" i="5"/>
  <c r="F2216" i="5"/>
  <c r="J2216" i="5"/>
  <c r="S2241" i="5"/>
  <c r="AB2241" i="5"/>
  <c r="S2027" i="5"/>
  <c r="S2031" i="5"/>
  <c r="S2039" i="5"/>
  <c r="S2043" i="5"/>
  <c r="S2047" i="5"/>
  <c r="S2051" i="5"/>
  <c r="S2059" i="5"/>
  <c r="S2064" i="5"/>
  <c r="AB2064" i="5"/>
  <c r="AB2074" i="5"/>
  <c r="S2081" i="5"/>
  <c r="I2084" i="5"/>
  <c r="H2088" i="5"/>
  <c r="F2092" i="5"/>
  <c r="S2096" i="5"/>
  <c r="AB2101" i="5"/>
  <c r="AB2106" i="5"/>
  <c r="S2113" i="5"/>
  <c r="I2120" i="5"/>
  <c r="AB2132" i="5"/>
  <c r="S2132" i="5"/>
  <c r="S2138" i="5"/>
  <c r="I2159" i="5"/>
  <c r="R2159" i="5"/>
  <c r="J2159" i="5"/>
  <c r="H2159" i="5"/>
  <c r="F2159" i="5"/>
  <c r="AB2169" i="5"/>
  <c r="S2169" i="5"/>
  <c r="R2170" i="5"/>
  <c r="J2170" i="5"/>
  <c r="I2170" i="5"/>
  <c r="H2170" i="5"/>
  <c r="F2170" i="5"/>
  <c r="R2190" i="5"/>
  <c r="J2190" i="5"/>
  <c r="I2190" i="5"/>
  <c r="H2190" i="5"/>
  <c r="F2190" i="5"/>
  <c r="R2209" i="5"/>
  <c r="R2253" i="5"/>
  <c r="J2253" i="5"/>
  <c r="I2253" i="5"/>
  <c r="H2253" i="5"/>
  <c r="F2253" i="5"/>
  <c r="J2300" i="5"/>
  <c r="H2300" i="5"/>
  <c r="R2300" i="5"/>
  <c r="I2300" i="5"/>
  <c r="F2300" i="5"/>
  <c r="H2060" i="5"/>
  <c r="AB2061" i="5"/>
  <c r="S2061" i="5"/>
  <c r="S2062" i="5"/>
  <c r="F2064" i="5"/>
  <c r="AB2065" i="5"/>
  <c r="AB2066" i="5"/>
  <c r="H2068" i="5"/>
  <c r="AB2073" i="5"/>
  <c r="AB2078" i="5"/>
  <c r="R2079" i="5"/>
  <c r="J2079" i="5"/>
  <c r="J2084" i="5"/>
  <c r="I2088" i="5"/>
  <c r="S2100" i="5"/>
  <c r="AB2105" i="5"/>
  <c r="AB2110" i="5"/>
  <c r="R2111" i="5"/>
  <c r="J2111" i="5"/>
  <c r="J2120" i="5"/>
  <c r="AB2125" i="5"/>
  <c r="H2132" i="5"/>
  <c r="F2132" i="5"/>
  <c r="S2135" i="5"/>
  <c r="AB2135" i="5"/>
  <c r="S2146" i="5"/>
  <c r="AB2162" i="5"/>
  <c r="AB2184" i="5"/>
  <c r="AB2223" i="5"/>
  <c r="AB2254" i="5"/>
  <c r="S2072" i="5"/>
  <c r="AB2077" i="5"/>
  <c r="AB2082" i="5"/>
  <c r="F2100" i="5"/>
  <c r="S2104" i="5"/>
  <c r="AB2109" i="5"/>
  <c r="AB2114" i="5"/>
  <c r="AB2128" i="5"/>
  <c r="S2128" i="5"/>
  <c r="J2133" i="5"/>
  <c r="I2133" i="5"/>
  <c r="H2133" i="5"/>
  <c r="F2133" i="5"/>
  <c r="H2137" i="5"/>
  <c r="R2137" i="5"/>
  <c r="J2137" i="5"/>
  <c r="I2137" i="5"/>
  <c r="J2138" i="5"/>
  <c r="R2138" i="5"/>
  <c r="I2138" i="5"/>
  <c r="H2138" i="5"/>
  <c r="F2138" i="5"/>
  <c r="S2143" i="5"/>
  <c r="AB2143" i="5"/>
  <c r="I2169" i="5"/>
  <c r="H2169" i="5"/>
  <c r="R2169" i="5"/>
  <c r="J2169" i="5"/>
  <c r="F2169" i="5"/>
  <c r="J2185" i="5"/>
  <c r="I2185" i="5"/>
  <c r="H2185" i="5"/>
  <c r="F2185" i="5"/>
  <c r="AB2197" i="5"/>
  <c r="S2197" i="5"/>
  <c r="AB2201" i="5"/>
  <c r="S2201" i="5"/>
  <c r="AB2208" i="5"/>
  <c r="AB2212" i="5"/>
  <c r="AB2246" i="5"/>
  <c r="AB2062" i="5"/>
  <c r="F2072" i="5"/>
  <c r="S2076" i="5"/>
  <c r="AB2081" i="5"/>
  <c r="AB2086" i="5"/>
  <c r="F2104" i="5"/>
  <c r="S2108" i="5"/>
  <c r="AB2113" i="5"/>
  <c r="AB2118" i="5"/>
  <c r="AB2121" i="5"/>
  <c r="H2128" i="5"/>
  <c r="F2128" i="5"/>
  <c r="H2145" i="5"/>
  <c r="R2145" i="5"/>
  <c r="J2145" i="5"/>
  <c r="I2145" i="5"/>
  <c r="J2146" i="5"/>
  <c r="R2146" i="5"/>
  <c r="I2146" i="5"/>
  <c r="H2146" i="5"/>
  <c r="F2146" i="5"/>
  <c r="I2165" i="5"/>
  <c r="AB2176" i="5"/>
  <c r="J2181" i="5"/>
  <c r="I2181" i="5"/>
  <c r="H2181" i="5"/>
  <c r="R2182" i="5"/>
  <c r="J2182" i="5"/>
  <c r="I2182" i="5"/>
  <c r="F2182" i="5"/>
  <c r="AB2218" i="5"/>
  <c r="S2218" i="5"/>
  <c r="J2119" i="5"/>
  <c r="J2127" i="5"/>
  <c r="AB2141" i="5"/>
  <c r="AB2149" i="5"/>
  <c r="H2149" i="5"/>
  <c r="AB2157" i="5"/>
  <c r="AB2165" i="5"/>
  <c r="AB2170" i="5"/>
  <c r="AB2193" i="5"/>
  <c r="F2198" i="5"/>
  <c r="AB2204" i="5"/>
  <c r="AB2245" i="5"/>
  <c r="S2245" i="5"/>
  <c r="J2296" i="5"/>
  <c r="R2296" i="5"/>
  <c r="I2296" i="5"/>
  <c r="H2296" i="5"/>
  <c r="F2296" i="5"/>
  <c r="R2119" i="5"/>
  <c r="R2127" i="5"/>
  <c r="S2134" i="5"/>
  <c r="S2142" i="5"/>
  <c r="S2150" i="5"/>
  <c r="S2158" i="5"/>
  <c r="S2171" i="5"/>
  <c r="R2178" i="5"/>
  <c r="J2178" i="5"/>
  <c r="I2178" i="5"/>
  <c r="AB2189" i="5"/>
  <c r="F2194" i="5"/>
  <c r="F2197" i="5"/>
  <c r="AB2200" i="5"/>
  <c r="R2206" i="5"/>
  <c r="J2206" i="5"/>
  <c r="I2206" i="5"/>
  <c r="I2228" i="5"/>
  <c r="F2233" i="5"/>
  <c r="R2233" i="5"/>
  <c r="J2233" i="5"/>
  <c r="I2233" i="5"/>
  <c r="J2249" i="5"/>
  <c r="F2249" i="5"/>
  <c r="I2249" i="5"/>
  <c r="H2249" i="5"/>
  <c r="I2254" i="5"/>
  <c r="H2254" i="5"/>
  <c r="R2254" i="5"/>
  <c r="J2254" i="5"/>
  <c r="F2254" i="5"/>
  <c r="R2264" i="5"/>
  <c r="F2264" i="5"/>
  <c r="J2264" i="5"/>
  <c r="I2264" i="5"/>
  <c r="H2264" i="5"/>
  <c r="F2141" i="5"/>
  <c r="F2144" i="5"/>
  <c r="R2144" i="5"/>
  <c r="F2149" i="5"/>
  <c r="F2160" i="5"/>
  <c r="R2160" i="5"/>
  <c r="AB2166" i="5"/>
  <c r="I2167" i="5"/>
  <c r="AB2173" i="5"/>
  <c r="AB2185" i="5"/>
  <c r="R2202" i="5"/>
  <c r="J2202" i="5"/>
  <c r="I2202" i="5"/>
  <c r="AB2211" i="5"/>
  <c r="R2237" i="5"/>
  <c r="J2237" i="5"/>
  <c r="I2237" i="5"/>
  <c r="H2237" i="5"/>
  <c r="R2249" i="5"/>
  <c r="S2167" i="5"/>
  <c r="AB2181" i="5"/>
  <c r="AB2192" i="5"/>
  <c r="R2198" i="5"/>
  <c r="J2198" i="5"/>
  <c r="I2198" i="5"/>
  <c r="R2228" i="5"/>
  <c r="H2228" i="5"/>
  <c r="F2228" i="5"/>
  <c r="AB2286" i="5"/>
  <c r="S2286" i="5"/>
  <c r="F2310" i="5"/>
  <c r="R2310" i="5"/>
  <c r="J2310" i="5"/>
  <c r="I2310" i="5"/>
  <c r="H2310" i="5"/>
  <c r="AB2326" i="5"/>
  <c r="S2326" i="5"/>
  <c r="AB2137" i="5"/>
  <c r="AB2145" i="5"/>
  <c r="AB2153" i="5"/>
  <c r="AB2161" i="5"/>
  <c r="AB2172" i="5"/>
  <c r="S2175" i="5"/>
  <c r="AB2177" i="5"/>
  <c r="AB2188" i="5"/>
  <c r="R2194" i="5"/>
  <c r="J2194" i="5"/>
  <c r="I2194" i="5"/>
  <c r="J2197" i="5"/>
  <c r="I2197" i="5"/>
  <c r="AB2209" i="5"/>
  <c r="I2222" i="5"/>
  <c r="F2222" i="5"/>
  <c r="R2222" i="5"/>
  <c r="J2222" i="5"/>
  <c r="AB2253" i="5"/>
  <c r="S2253" i="5"/>
  <c r="J2290" i="5"/>
  <c r="I2290" i="5"/>
  <c r="AB2205" i="5"/>
  <c r="I2230" i="5"/>
  <c r="R2230" i="5"/>
  <c r="J2230" i="5"/>
  <c r="H2230" i="5"/>
  <c r="S2246" i="5"/>
  <c r="I2175" i="5"/>
  <c r="J2215" i="5"/>
  <c r="AB2220" i="5"/>
  <c r="H2224" i="5"/>
  <c r="F2245" i="5"/>
  <c r="R2247" i="5"/>
  <c r="I2247" i="5"/>
  <c r="AB2257" i="5"/>
  <c r="AB2262" i="5"/>
  <c r="S2262" i="5"/>
  <c r="AB2270" i="5"/>
  <c r="AB2274" i="5"/>
  <c r="J2282" i="5"/>
  <c r="I2282" i="5"/>
  <c r="H2282" i="5"/>
  <c r="I2250" i="5"/>
  <c r="F2250" i="5"/>
  <c r="R2255" i="5"/>
  <c r="I2255" i="5"/>
  <c r="AB2265" i="5"/>
  <c r="AB2308" i="5"/>
  <c r="S2308" i="5"/>
  <c r="S2213" i="5"/>
  <c r="S2226" i="5"/>
  <c r="R2248" i="5"/>
  <c r="I2248" i="5"/>
  <c r="S2261" i="5"/>
  <c r="AB2290" i="5"/>
  <c r="F2302" i="5"/>
  <c r="R2302" i="5"/>
  <c r="J2302" i="5"/>
  <c r="I2302" i="5"/>
  <c r="H2302" i="5"/>
  <c r="J2316" i="5"/>
  <c r="H2316" i="5"/>
  <c r="R2316" i="5"/>
  <c r="I2316" i="5"/>
  <c r="F2316" i="5"/>
  <c r="AB2353" i="5"/>
  <c r="S2353" i="5"/>
  <c r="AB2366" i="5"/>
  <c r="S2179" i="5"/>
  <c r="S2187" i="5"/>
  <c r="S2191" i="5"/>
  <c r="S2199" i="5"/>
  <c r="S2203" i="5"/>
  <c r="S2207" i="5"/>
  <c r="R2224" i="5"/>
  <c r="S2229" i="5"/>
  <c r="R2239" i="5"/>
  <c r="I2239" i="5"/>
  <c r="F2255" i="5"/>
  <c r="AB2273" i="5"/>
  <c r="R2279" i="5"/>
  <c r="J2279" i="5"/>
  <c r="I2279" i="5"/>
  <c r="S2330" i="5"/>
  <c r="S2210" i="5"/>
  <c r="S2217" i="5"/>
  <c r="S2224" i="5"/>
  <c r="R2244" i="5"/>
  <c r="H2244" i="5"/>
  <c r="H2255" i="5"/>
  <c r="AB2282" i="5"/>
  <c r="S2282" i="5"/>
  <c r="AB2285" i="5"/>
  <c r="AB2325" i="5"/>
  <c r="S2325" i="5"/>
  <c r="AB2213" i="5"/>
  <c r="F2215" i="5"/>
  <c r="AB2226" i="5"/>
  <c r="R2236" i="5"/>
  <c r="R2245" i="5"/>
  <c r="H2250" i="5"/>
  <c r="H2252" i="5"/>
  <c r="J2255" i="5"/>
  <c r="S2258" i="5"/>
  <c r="R2263" i="5"/>
  <c r="J2263" i="5"/>
  <c r="I2263" i="5"/>
  <c r="H2263" i="5"/>
  <c r="I2266" i="5"/>
  <c r="H2266" i="5"/>
  <c r="J2266" i="5"/>
  <c r="R2271" i="5"/>
  <c r="J2271" i="5"/>
  <c r="I2271" i="5"/>
  <c r="S2290" i="5"/>
  <c r="F2318" i="5"/>
  <c r="R2318" i="5"/>
  <c r="J2318" i="5"/>
  <c r="I2318" i="5"/>
  <c r="H2318" i="5"/>
  <c r="AB2278" i="5"/>
  <c r="AB2289" i="5"/>
  <c r="AB2295" i="5"/>
  <c r="S2301" i="5"/>
  <c r="AB2301" i="5"/>
  <c r="S2306" i="5"/>
  <c r="AB2306" i="5"/>
  <c r="S2317" i="5"/>
  <c r="AB2317" i="5"/>
  <c r="AB2324" i="5"/>
  <c r="S2324" i="5"/>
  <c r="AB2269" i="5"/>
  <c r="AB2277" i="5"/>
  <c r="R2287" i="5"/>
  <c r="J2287" i="5"/>
  <c r="I2287" i="5"/>
  <c r="AB2294" i="5"/>
  <c r="AB2300" i="5"/>
  <c r="S2300" i="5"/>
  <c r="J2308" i="5"/>
  <c r="H2308" i="5"/>
  <c r="R2308" i="5"/>
  <c r="I2308" i="5"/>
  <c r="AB2316" i="5"/>
  <c r="S2316" i="5"/>
  <c r="AB2336" i="5"/>
  <c r="S2336" i="5"/>
  <c r="R2342" i="5"/>
  <c r="J2342" i="5"/>
  <c r="I2342" i="5"/>
  <c r="H2342" i="5"/>
  <c r="F2342" i="5"/>
  <c r="AB2370" i="5"/>
  <c r="S2309" i="5"/>
  <c r="AB2309" i="5"/>
  <c r="S2314" i="5"/>
  <c r="AB2314" i="5"/>
  <c r="AB2298" i="5"/>
  <c r="J2321" i="5"/>
  <c r="R2321" i="5"/>
  <c r="AB2341" i="5"/>
  <c r="S2341" i="5"/>
  <c r="AB2303" i="5"/>
  <c r="AB2311" i="5"/>
  <c r="AB2319" i="5"/>
  <c r="J2330" i="5"/>
  <c r="I2330" i="5"/>
  <c r="AB2332" i="5"/>
  <c r="S2332" i="5"/>
  <c r="F2336" i="5"/>
  <c r="R2336" i="5"/>
  <c r="J2336" i="5"/>
  <c r="I2336" i="5"/>
  <c r="H2336" i="5"/>
  <c r="AB2358" i="5"/>
  <c r="AB2346" i="5"/>
  <c r="R2362" i="5"/>
  <c r="J2362" i="5"/>
  <c r="I2362" i="5"/>
  <c r="H2362" i="5"/>
  <c r="F2362" i="5"/>
  <c r="J2402" i="5"/>
  <c r="I2402" i="5"/>
  <c r="R2402" i="5"/>
  <c r="H2402" i="5"/>
  <c r="F2402" i="5"/>
  <c r="AB2432" i="5"/>
  <c r="S2432" i="5"/>
  <c r="S2442" i="5"/>
  <c r="R2268" i="5"/>
  <c r="R2280" i="5"/>
  <c r="R2288" i="5"/>
  <c r="R2292" i="5"/>
  <c r="AB2304" i="5"/>
  <c r="AB2312" i="5"/>
  <c r="AB2320" i="5"/>
  <c r="I2337" i="5"/>
  <c r="H2337" i="5"/>
  <c r="J2337" i="5"/>
  <c r="F2337" i="5"/>
  <c r="R2354" i="5"/>
  <c r="J2354" i="5"/>
  <c r="I2354" i="5"/>
  <c r="H2354" i="5"/>
  <c r="J2440" i="5"/>
  <c r="I2440" i="5"/>
  <c r="H2440" i="5"/>
  <c r="R2440" i="5"/>
  <c r="F2440" i="5"/>
  <c r="AB2322" i="5"/>
  <c r="H2330" i="5"/>
  <c r="AB2342" i="5"/>
  <c r="AB2293" i="5"/>
  <c r="F2295" i="5"/>
  <c r="F2301" i="5"/>
  <c r="F2309" i="5"/>
  <c r="AB2315" i="5"/>
  <c r="F2317" i="5"/>
  <c r="R2330" i="5"/>
  <c r="R2343" i="5"/>
  <c r="J2343" i="5"/>
  <c r="I2343" i="5"/>
  <c r="H2343" i="5"/>
  <c r="F2343" i="5"/>
  <c r="J2350" i="5"/>
  <c r="F2354" i="5"/>
  <c r="AB2365" i="5"/>
  <c r="S2365" i="5"/>
  <c r="J2391" i="5"/>
  <c r="I2391" i="5"/>
  <c r="H2391" i="5"/>
  <c r="F2391" i="5"/>
  <c r="R2391" i="5"/>
  <c r="S2328" i="5"/>
  <c r="S2329" i="5"/>
  <c r="AB2334" i="5"/>
  <c r="S2340" i="5"/>
  <c r="AB2397" i="5"/>
  <c r="S2397" i="5"/>
  <c r="H2417" i="5"/>
  <c r="R2417" i="5"/>
  <c r="J2417" i="5"/>
  <c r="F2417" i="5"/>
  <c r="S2421" i="5"/>
  <c r="AB2421" i="5"/>
  <c r="S2344" i="5"/>
  <c r="AB2349" i="5"/>
  <c r="AB2350" i="5"/>
  <c r="AB2357" i="5"/>
  <c r="R2367" i="5"/>
  <c r="J2367" i="5"/>
  <c r="I2367" i="5"/>
  <c r="AB2386" i="5"/>
  <c r="S2386" i="5"/>
  <c r="AB2410" i="5"/>
  <c r="S2410" i="5"/>
  <c r="R2415" i="5"/>
  <c r="I2415" i="5"/>
  <c r="H2415" i="5"/>
  <c r="F2415" i="5"/>
  <c r="S2348" i="5"/>
  <c r="AB2362" i="5"/>
  <c r="AB2369" i="5"/>
  <c r="S2395" i="5"/>
  <c r="J2398" i="5"/>
  <c r="I2398" i="5"/>
  <c r="R2398" i="5"/>
  <c r="H2398" i="5"/>
  <c r="J2418" i="5"/>
  <c r="I2418" i="5"/>
  <c r="R2418" i="5"/>
  <c r="H2418" i="5"/>
  <c r="F2418" i="5"/>
  <c r="AB2429" i="5"/>
  <c r="S2429" i="5"/>
  <c r="S2438" i="5"/>
  <c r="F2324" i="5"/>
  <c r="F2332" i="5"/>
  <c r="AB2374" i="5"/>
  <c r="F2398" i="5"/>
  <c r="H2424" i="5"/>
  <c r="I2424" i="5"/>
  <c r="F2424" i="5"/>
  <c r="R2424" i="5"/>
  <c r="J2424" i="5"/>
  <c r="AB2333" i="5"/>
  <c r="AB2354" i="5"/>
  <c r="AB2361" i="5"/>
  <c r="S2379" i="5"/>
  <c r="H2389" i="5"/>
  <c r="R2389" i="5"/>
  <c r="J2389" i="5"/>
  <c r="F2389" i="5"/>
  <c r="AB2427" i="5"/>
  <c r="S2427" i="5"/>
  <c r="AB2373" i="5"/>
  <c r="J2378" i="5"/>
  <c r="R2378" i="5"/>
  <c r="I2378" i="5"/>
  <c r="H2378" i="5"/>
  <c r="S2383" i="5"/>
  <c r="AB2383" i="5"/>
  <c r="J2444" i="5"/>
  <c r="I2444" i="5"/>
  <c r="H2444" i="5"/>
  <c r="R2444" i="5"/>
  <c r="F2444" i="5"/>
  <c r="J2406" i="5"/>
  <c r="I2406" i="5"/>
  <c r="S2435" i="5"/>
  <c r="S2352" i="5"/>
  <c r="S2356" i="5"/>
  <c r="S2360" i="5"/>
  <c r="S2364" i="5"/>
  <c r="S2368" i="5"/>
  <c r="S2372" i="5"/>
  <c r="F2380" i="5"/>
  <c r="R2380" i="5"/>
  <c r="J2380" i="5"/>
  <c r="AB2391" i="5"/>
  <c r="I2393" i="5"/>
  <c r="R2399" i="5"/>
  <c r="AB2420" i="5"/>
  <c r="S2420" i="5"/>
  <c r="AB2423" i="5"/>
  <c r="S2439" i="5"/>
  <c r="B22" i="6"/>
  <c r="F2384" i="5"/>
  <c r="J2384" i="5"/>
  <c r="I2384" i="5"/>
  <c r="H2384" i="5"/>
  <c r="AB2402" i="5"/>
  <c r="F2439" i="5"/>
  <c r="R2439" i="5"/>
  <c r="J2439" i="5"/>
  <c r="I2439" i="5"/>
  <c r="H2439" i="5"/>
  <c r="S2443" i="5"/>
  <c r="F64" i="6"/>
  <c r="G5" i="6"/>
  <c r="H5" i="6" s="1"/>
  <c r="D5" i="6" s="1"/>
  <c r="H6" i="6"/>
  <c r="H2406" i="5"/>
  <c r="J2414" i="5"/>
  <c r="I2414" i="5"/>
  <c r="S2418" i="5"/>
  <c r="AB2428" i="5"/>
  <c r="S2428" i="5"/>
  <c r="S2431" i="5"/>
  <c r="AB2375" i="5"/>
  <c r="H2380" i="5"/>
  <c r="F2404" i="5"/>
  <c r="R2404" i="5"/>
  <c r="J2404" i="5"/>
  <c r="I2404" i="5"/>
  <c r="H2404" i="5"/>
  <c r="R2407" i="5"/>
  <c r="I2407" i="5"/>
  <c r="H2407" i="5"/>
  <c r="F2407" i="5"/>
  <c r="F2414" i="5"/>
  <c r="J2425" i="5"/>
  <c r="I2425" i="5"/>
  <c r="R2425" i="5"/>
  <c r="H2425" i="5"/>
  <c r="F2425" i="5"/>
  <c r="F2431" i="5"/>
  <c r="I2431" i="5"/>
  <c r="H2431" i="5"/>
  <c r="R2431" i="5"/>
  <c r="J2431" i="5"/>
  <c r="J2436" i="5"/>
  <c r="I2436" i="5"/>
  <c r="H2436" i="5"/>
  <c r="AB2385" i="5"/>
  <c r="S2385" i="5"/>
  <c r="S2392" i="5"/>
  <c r="S2394" i="5"/>
  <c r="S2437" i="5"/>
  <c r="S2441" i="5"/>
  <c r="S2445" i="5"/>
  <c r="G15" i="6"/>
  <c r="H15" i="6" s="1"/>
  <c r="B20" i="6"/>
  <c r="F25" i="6"/>
  <c r="AB2389" i="5"/>
  <c r="S2389" i="5"/>
  <c r="AB2400" i="5"/>
  <c r="F2408" i="5"/>
  <c r="AB2408" i="5"/>
  <c r="F2416" i="5"/>
  <c r="AB2416" i="5"/>
  <c r="S2436" i="5"/>
  <c r="F2437" i="5"/>
  <c r="R2437" i="5"/>
  <c r="J2437" i="5"/>
  <c r="S2440" i="5"/>
  <c r="F2441" i="5"/>
  <c r="R2441" i="5"/>
  <c r="J2441" i="5"/>
  <c r="S2444" i="5"/>
  <c r="F2445" i="5"/>
  <c r="R2445" i="5"/>
  <c r="J2445" i="5"/>
  <c r="AB2401" i="5"/>
  <c r="AB2409" i="5"/>
  <c r="AB2417" i="5"/>
  <c r="R2430" i="5"/>
  <c r="J2430" i="5"/>
  <c r="I2430" i="5"/>
  <c r="AB2433" i="5"/>
  <c r="F2423" i="5"/>
  <c r="R2434" i="5"/>
  <c r="J2434" i="5"/>
  <c r="S2446" i="5"/>
  <c r="S2419" i="5"/>
  <c r="AB2424" i="5"/>
  <c r="B21" i="6"/>
  <c r="B31" i="6" s="1"/>
  <c r="G31" i="6" s="1"/>
  <c r="G16" i="6"/>
  <c r="H16" i="6" s="1"/>
  <c r="B19" i="6"/>
  <c r="A38" i="2"/>
  <c r="J4" i="5"/>
  <c r="A55" i="2"/>
  <c r="A73" i="2"/>
  <c r="B9" i="3"/>
  <c r="A3" i="2"/>
  <c r="A20" i="2"/>
  <c r="B17" i="3"/>
  <c r="B25" i="3"/>
  <c r="C20" i="3"/>
  <c r="A75" i="2"/>
  <c r="C25" i="3"/>
  <c r="N4" i="5"/>
  <c r="A43" i="2"/>
  <c r="C3" i="3"/>
  <c r="C19" i="3"/>
  <c r="P4" i="5"/>
  <c r="A45" i="2"/>
  <c r="C4" i="3"/>
  <c r="B26" i="4"/>
  <c r="B32" i="4" s="1"/>
  <c r="A19" i="6" s="1"/>
  <c r="A12" i="2"/>
  <c r="A29" i="2"/>
  <c r="A46" i="2"/>
  <c r="A63" i="2"/>
  <c r="B5" i="3"/>
  <c r="B13" i="3"/>
  <c r="B21" i="3"/>
  <c r="B29" i="3"/>
  <c r="B9" i="4"/>
  <c r="A5" i="6" s="1"/>
  <c r="B39" i="4"/>
  <c r="B57" i="4" s="1"/>
  <c r="A40"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61" i="4" s="1"/>
  <c r="A17" i="2"/>
  <c r="A34" i="2"/>
  <c r="A52" i="2"/>
  <c r="A70" i="2"/>
  <c r="C7" i="3"/>
  <c r="C15" i="3"/>
  <c r="C23" i="3"/>
  <c r="C31" i="3"/>
  <c r="B15" i="4"/>
  <c r="A7" i="6" s="1"/>
  <c r="B28" i="4"/>
  <c r="B34" i="4" s="1"/>
  <c r="A21" i="6" s="1"/>
  <c r="B40" i="4"/>
  <c r="B64" i="4" s="1"/>
  <c r="A46"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A15"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C6" i="6" s="1"/>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61" i="4" s="1"/>
  <c r="B44" i="4"/>
  <c r="A29" i="6" s="1"/>
  <c r="A4" i="5"/>
  <c r="I4" i="5"/>
  <c r="I14" i="6"/>
  <c r="I15" i="6"/>
  <c r="I16" i="6"/>
  <c r="I17" i="6"/>
  <c r="J24" i="6"/>
  <c r="I25" i="6"/>
  <c r="J36" i="6"/>
  <c r="I37" i="6"/>
  <c r="J44" i="6"/>
  <c r="I45" i="6"/>
  <c r="J52" i="6"/>
  <c r="J62" i="6"/>
  <c r="I63" i="6"/>
  <c r="I64" i="6"/>
  <c r="J65" i="6"/>
  <c r="I66" i="6"/>
  <c r="B60" i="1"/>
  <c r="F4" i="8"/>
  <c r="H4" i="8"/>
  <c r="I4" i="8"/>
  <c r="C4" i="8"/>
  <c r="S433" i="5"/>
  <c r="S453" i="5"/>
  <c r="S135" i="5"/>
  <c r="S145" i="5"/>
  <c r="S189" i="5"/>
  <c r="S286" i="5"/>
  <c r="S339" i="5"/>
  <c r="S343" i="5"/>
  <c r="S351" i="5"/>
  <c r="S314" i="5"/>
  <c r="S379" i="5"/>
  <c r="S370" i="5"/>
  <c r="S394" i="5"/>
  <c r="S490" i="5"/>
  <c r="S319" i="5"/>
  <c r="S291" i="5"/>
  <c r="S481" i="5"/>
  <c r="S119" i="5"/>
  <c r="S303" i="5"/>
  <c r="S161" i="5"/>
  <c r="S237" i="5"/>
  <c r="S359" i="5"/>
  <c r="S374" i="5"/>
  <c r="S502" i="5"/>
  <c r="S452" i="5"/>
  <c r="S283" i="5"/>
  <c r="S113" i="5"/>
  <c r="S209" i="5"/>
  <c r="S217" i="5"/>
  <c r="S330" i="5"/>
  <c r="S371" i="5"/>
  <c r="S391" i="5"/>
  <c r="S399" i="5"/>
  <c r="S378" i="5"/>
  <c r="S132" i="5"/>
  <c r="S171" i="5"/>
  <c r="S179" i="5"/>
  <c r="S167" i="5"/>
  <c r="S121" i="5"/>
  <c r="S125" i="5"/>
  <c r="S137" i="5"/>
  <c r="S165" i="5"/>
  <c r="S201" i="5"/>
  <c r="S358" i="5"/>
  <c r="S383" i="5"/>
  <c r="S514" i="5"/>
  <c r="S382" i="5"/>
  <c r="S510" i="5"/>
  <c r="S410" i="5"/>
  <c r="S199" i="5"/>
  <c r="S485" i="5"/>
  <c r="S350" i="5"/>
  <c r="S139" i="5"/>
  <c r="S129" i="5"/>
  <c r="S141" i="5"/>
  <c r="S294" i="5"/>
  <c r="S241" i="5"/>
  <c r="S331" i="5"/>
  <c r="S244" i="5"/>
  <c r="S346" i="5"/>
  <c r="S363" i="5"/>
  <c r="S406" i="5"/>
  <c r="S494" i="5"/>
  <c r="S528" i="5"/>
  <c r="S211" i="5"/>
  <c r="S421" i="5"/>
  <c r="S117" i="5"/>
  <c r="S306" i="5"/>
  <c r="S246" i="5"/>
  <c r="S334" i="5"/>
  <c r="S290" i="5"/>
  <c r="S375" i="5"/>
  <c r="S386" i="5"/>
  <c r="S526" i="5"/>
  <c r="S177" i="5"/>
  <c r="S213" i="5"/>
  <c r="S233" i="5"/>
  <c r="S338" i="5"/>
  <c r="S342" i="5"/>
  <c r="S347" i="5"/>
  <c r="S355" i="5"/>
  <c r="S395" i="5"/>
  <c r="S362" i="5"/>
  <c r="S390" i="5"/>
  <c r="S152" i="5"/>
  <c r="S327" i="5"/>
  <c r="S169" i="5"/>
  <c r="S197" i="5"/>
  <c r="S205" i="5"/>
  <c r="S225" i="5"/>
  <c r="S335" i="5"/>
  <c r="S322" i="5"/>
  <c r="S367" i="5"/>
  <c r="S387" i="5"/>
  <c r="S366" i="5"/>
  <c r="S412" i="5"/>
  <c r="S403" i="5"/>
  <c r="S436" i="5"/>
  <c r="I1909" i="5"/>
  <c r="J1909" i="5"/>
  <c r="I929" i="5"/>
  <c r="H592" i="5"/>
  <c r="R1986" i="5"/>
  <c r="R1909" i="5"/>
  <c r="F232" i="5"/>
  <c r="H929" i="5"/>
  <c r="R929" i="5"/>
  <c r="X1214" i="5"/>
  <c r="J1901" i="5"/>
  <c r="R1901" i="5"/>
  <c r="I620" i="5"/>
  <c r="H620" i="5"/>
  <c r="J929" i="5"/>
  <c r="S548" i="5"/>
  <c r="S552" i="5"/>
  <c r="X305" i="5"/>
  <c r="S540" i="5"/>
  <c r="S474" i="5"/>
  <c r="S298" i="5"/>
  <c r="S285" i="5"/>
  <c r="X22" i="5"/>
  <c r="S257" i="5"/>
  <c r="X32" i="5"/>
  <c r="X6" i="5"/>
  <c r="X253" i="5"/>
  <c r="X46" i="5"/>
  <c r="S299" i="5"/>
  <c r="S325" i="5"/>
  <c r="X70" i="5"/>
  <c r="X54" i="5"/>
  <c r="X28" i="5"/>
  <c r="R925" i="5"/>
  <c r="R814" i="5"/>
  <c r="I793" i="5"/>
  <c r="F1677" i="5"/>
  <c r="I1801" i="5"/>
  <c r="F1519" i="5"/>
  <c r="H1281" i="5"/>
  <c r="I1166" i="5"/>
  <c r="J717" i="5"/>
  <c r="F620" i="5"/>
  <c r="I1677" i="5"/>
  <c r="J2226" i="5"/>
  <c r="J1281" i="5"/>
  <c r="F909" i="5"/>
  <c r="J620" i="5"/>
  <c r="J207" i="5"/>
  <c r="J1677" i="5"/>
  <c r="R1281" i="5"/>
  <c r="H694" i="5"/>
  <c r="H520" i="5"/>
  <c r="I1607" i="5"/>
  <c r="H1519" i="5"/>
  <c r="J694" i="5"/>
  <c r="I520" i="5"/>
  <c r="I207" i="5"/>
  <c r="H207" i="5"/>
  <c r="J1434" i="5"/>
  <c r="F2351" i="5"/>
  <c r="J1519" i="5"/>
  <c r="I1281" i="5"/>
  <c r="J520" i="5"/>
  <c r="F1327" i="5"/>
  <c r="F924" i="5"/>
  <c r="J614" i="5"/>
  <c r="J993" i="5"/>
  <c r="J1626" i="5"/>
  <c r="I1327" i="5"/>
  <c r="I993" i="5"/>
  <c r="I1262" i="5"/>
  <c r="H924" i="5"/>
  <c r="I592" i="5"/>
  <c r="R981" i="5"/>
  <c r="J1262" i="5"/>
  <c r="I924" i="5"/>
  <c r="R1262" i="5"/>
  <c r="J924" i="5"/>
  <c r="H2058" i="5"/>
  <c r="R1696" i="5"/>
  <c r="J1535" i="5"/>
  <c r="H1535" i="5"/>
  <c r="H1327" i="5"/>
  <c r="I614" i="5"/>
  <c r="J157" i="5"/>
  <c r="R1535" i="5"/>
  <c r="J1327" i="5"/>
  <c r="R993" i="5"/>
  <c r="I981" i="5"/>
  <c r="F1262" i="5"/>
  <c r="R794" i="5"/>
  <c r="F1889" i="5"/>
  <c r="H1889" i="5"/>
  <c r="J405" i="5"/>
  <c r="I1889" i="5"/>
  <c r="R1607" i="5"/>
  <c r="H405" i="5"/>
  <c r="J1889" i="5"/>
  <c r="J1380" i="5"/>
  <c r="F1100" i="5"/>
  <c r="R1889" i="5"/>
  <c r="J1607" i="5"/>
  <c r="J1368" i="5"/>
  <c r="R204" i="5"/>
  <c r="I814" i="5"/>
  <c r="I405" i="5"/>
  <c r="R516" i="5"/>
  <c r="I2422" i="5"/>
  <c r="H1100" i="5"/>
  <c r="F814" i="5"/>
  <c r="H239" i="5"/>
  <c r="R688" i="5"/>
  <c r="F204" i="5"/>
  <c r="F709" i="5"/>
  <c r="H688" i="5"/>
  <c r="H204" i="5"/>
  <c r="R1271" i="5"/>
  <c r="H504" i="5"/>
  <c r="F405" i="5"/>
  <c r="R1146" i="5"/>
  <c r="H516" i="5"/>
  <c r="I504" i="5"/>
  <c r="F1607" i="5"/>
  <c r="J1146" i="5"/>
  <c r="I516" i="5"/>
  <c r="J504" i="5"/>
  <c r="J239" i="5"/>
  <c r="I204" i="5"/>
  <c r="J814" i="5"/>
  <c r="F504" i="5"/>
  <c r="H1607" i="5"/>
  <c r="J516" i="5"/>
  <c r="H1728" i="5"/>
  <c r="R741" i="5"/>
  <c r="H518" i="5"/>
  <c r="F638" i="5"/>
  <c r="I586" i="5"/>
  <c r="H345" i="5"/>
  <c r="J345" i="5"/>
  <c r="J1175" i="5"/>
  <c r="R717" i="5"/>
  <c r="R345" i="5"/>
  <c r="F741" i="5"/>
  <c r="F717" i="5"/>
  <c r="H741" i="5"/>
  <c r="H717" i="5"/>
  <c r="J333" i="5"/>
  <c r="F1728" i="5"/>
  <c r="F884" i="5"/>
  <c r="I741" i="5"/>
  <c r="I717" i="5"/>
  <c r="J1958" i="5"/>
  <c r="J1666" i="5"/>
  <c r="H1376" i="5"/>
  <c r="I1250" i="5"/>
  <c r="F1214" i="5"/>
  <c r="J544" i="5"/>
  <c r="J1615" i="5"/>
  <c r="R1345" i="5"/>
  <c r="R1250" i="5"/>
  <c r="H544" i="5"/>
  <c r="I1712" i="5"/>
  <c r="R1575" i="5"/>
  <c r="I1214" i="5"/>
  <c r="R833" i="5"/>
  <c r="J1712" i="5"/>
  <c r="R1615" i="5"/>
  <c r="J1376" i="5"/>
  <c r="R2199" i="5"/>
  <c r="F1468" i="5"/>
  <c r="R1065" i="5"/>
  <c r="R1214" i="5"/>
  <c r="I544" i="5"/>
  <c r="F1615" i="5"/>
  <c r="J2260" i="5"/>
  <c r="H1406" i="5"/>
  <c r="I1468" i="5"/>
  <c r="H1615" i="5"/>
  <c r="R2260" i="5"/>
  <c r="H1985" i="5"/>
  <c r="J1575" i="5"/>
  <c r="F993" i="5"/>
  <c r="F207" i="5"/>
  <c r="F614" i="5"/>
  <c r="R93" i="5"/>
  <c r="R1666" i="5"/>
  <c r="F1622" i="5"/>
  <c r="H1614" i="5"/>
  <c r="J638" i="5"/>
  <c r="F1623" i="5"/>
  <c r="H1642" i="5"/>
  <c r="F1255" i="5"/>
  <c r="I1642" i="5"/>
  <c r="F1551" i="5"/>
  <c r="H1622" i="5"/>
  <c r="I1623" i="5"/>
  <c r="I1255" i="5"/>
  <c r="H1623" i="5"/>
  <c r="F1878" i="5"/>
  <c r="J1642" i="5"/>
  <c r="J1551" i="5"/>
  <c r="R1654" i="5"/>
  <c r="I1622" i="5"/>
  <c r="R1255" i="5"/>
  <c r="H1255" i="5"/>
  <c r="R704" i="5"/>
  <c r="R1639" i="5"/>
  <c r="R1551" i="5"/>
  <c r="J1622" i="5"/>
  <c r="H590" i="5"/>
  <c r="R361" i="5"/>
  <c r="H1666" i="5"/>
  <c r="R1622" i="5"/>
  <c r="H1166" i="5"/>
  <c r="I638" i="5"/>
  <c r="H638" i="5"/>
  <c r="J361" i="5"/>
  <c r="H2231" i="5"/>
  <c r="I1666" i="5"/>
  <c r="I590" i="5"/>
  <c r="H361" i="5"/>
  <c r="J2422" i="5"/>
  <c r="J2174" i="5"/>
  <c r="J1583" i="5"/>
  <c r="I1450" i="5"/>
  <c r="H1164" i="5"/>
  <c r="I1052" i="5"/>
  <c r="I1082" i="5"/>
  <c r="I1175" i="5"/>
  <c r="H2422" i="5"/>
  <c r="H1801" i="5"/>
  <c r="I1696" i="5"/>
  <c r="R1583" i="5"/>
  <c r="J1052" i="5"/>
  <c r="I574" i="5"/>
  <c r="R1175" i="5"/>
  <c r="R2422" i="5"/>
  <c r="R2252" i="5"/>
  <c r="J1801" i="5"/>
  <c r="R1586" i="5"/>
  <c r="H1175" i="5"/>
  <c r="I538" i="5"/>
  <c r="R389" i="5"/>
  <c r="F2034" i="5"/>
  <c r="R1801" i="5"/>
  <c r="H357" i="5"/>
  <c r="H337" i="5"/>
  <c r="F1801" i="5"/>
  <c r="X1610" i="5"/>
  <c r="R1028" i="5"/>
  <c r="I778" i="5"/>
  <c r="H538" i="5"/>
  <c r="R357" i="5"/>
  <c r="J389" i="5"/>
  <c r="J337" i="5"/>
  <c r="F2422" i="5"/>
  <c r="J2106" i="5"/>
  <c r="F1450" i="5"/>
  <c r="F1164" i="5"/>
  <c r="H1239" i="5"/>
  <c r="F778" i="5"/>
  <c r="R778" i="5"/>
  <c r="R337" i="5"/>
  <c r="I438" i="5"/>
  <c r="F1175" i="5"/>
  <c r="H1658" i="5"/>
  <c r="F1345" i="5"/>
  <c r="I1037" i="5"/>
  <c r="R750" i="5"/>
  <c r="J181" i="5"/>
  <c r="J2103" i="5"/>
  <c r="I1658" i="5"/>
  <c r="H1368" i="5"/>
  <c r="H1271" i="5"/>
  <c r="I550" i="5"/>
  <c r="F750" i="5"/>
  <c r="J256" i="5"/>
  <c r="H181" i="5"/>
  <c r="R2103" i="5"/>
  <c r="J1658" i="5"/>
  <c r="R1009" i="5"/>
  <c r="J1087" i="5"/>
  <c r="H825" i="5"/>
  <c r="H389" i="5"/>
  <c r="I750" i="5"/>
  <c r="F117" i="5"/>
  <c r="H1842" i="5"/>
  <c r="R1658" i="5"/>
  <c r="H1626" i="5"/>
  <c r="F1250" i="5"/>
  <c r="F825" i="5"/>
  <c r="I1345" i="5"/>
  <c r="H1861" i="5"/>
  <c r="I1626" i="5"/>
  <c r="I1065" i="5"/>
  <c r="I1009" i="5"/>
  <c r="I825" i="5"/>
  <c r="F256" i="5"/>
  <c r="R825" i="5"/>
  <c r="F1842" i="5"/>
  <c r="R1861" i="5"/>
  <c r="R1626" i="5"/>
  <c r="J1250" i="5"/>
  <c r="H2106" i="5"/>
  <c r="R2126" i="5"/>
  <c r="J1610" i="5"/>
  <c r="R1602" i="5"/>
  <c r="H1594" i="5"/>
  <c r="I1586" i="5"/>
  <c r="H884" i="5"/>
  <c r="I662" i="5"/>
  <c r="I2106" i="5"/>
  <c r="R1610" i="5"/>
  <c r="F1650" i="5"/>
  <c r="X1602" i="5"/>
  <c r="I1594" i="5"/>
  <c r="J1586" i="5"/>
  <c r="H333" i="5"/>
  <c r="J662" i="5"/>
  <c r="J2396" i="5"/>
  <c r="F2157" i="5"/>
  <c r="R2106" i="5"/>
  <c r="I1985" i="5"/>
  <c r="R1599" i="5"/>
  <c r="R1594" i="5"/>
  <c r="H1650" i="5"/>
  <c r="I884" i="5"/>
  <c r="H709" i="5"/>
  <c r="J622" i="5"/>
  <c r="H662" i="5"/>
  <c r="I622" i="5"/>
  <c r="R333" i="5"/>
  <c r="F1954" i="5"/>
  <c r="R2396" i="5"/>
  <c r="H2157" i="5"/>
  <c r="J1985" i="5"/>
  <c r="H2034" i="5"/>
  <c r="H1630" i="5"/>
  <c r="I1650" i="5"/>
  <c r="R884" i="5"/>
  <c r="I709" i="5"/>
  <c r="R662" i="5"/>
  <c r="H2126" i="5"/>
  <c r="R1985" i="5"/>
  <c r="I2034" i="5"/>
  <c r="H1602" i="5"/>
  <c r="F1586" i="5"/>
  <c r="I1630" i="5"/>
  <c r="F1610" i="5"/>
  <c r="J1650" i="5"/>
  <c r="J709" i="5"/>
  <c r="H542" i="5"/>
  <c r="I2126" i="5"/>
  <c r="X1985" i="5"/>
  <c r="J2034" i="5"/>
  <c r="J1599" i="5"/>
  <c r="H1610" i="5"/>
  <c r="I1602" i="5"/>
  <c r="J1630" i="5"/>
  <c r="R1650" i="5"/>
  <c r="J586" i="5"/>
  <c r="J2126" i="5"/>
  <c r="I1610" i="5"/>
  <c r="J1602" i="5"/>
  <c r="R1630" i="5"/>
  <c r="H622" i="5"/>
  <c r="F622" i="5"/>
  <c r="I2058" i="5"/>
  <c r="R1716" i="5"/>
  <c r="R1082" i="5"/>
  <c r="R696" i="5"/>
  <c r="J381" i="5"/>
  <c r="J353" i="5"/>
  <c r="J2058" i="5"/>
  <c r="I1797" i="5"/>
  <c r="H1716" i="5"/>
  <c r="R921" i="5"/>
  <c r="F794" i="5"/>
  <c r="F759" i="5"/>
  <c r="I522" i="5"/>
  <c r="R2058" i="5"/>
  <c r="H1797" i="5"/>
  <c r="F1716" i="5"/>
  <c r="R522" i="5"/>
  <c r="F1784" i="5"/>
  <c r="J1797" i="5"/>
  <c r="J1753" i="5"/>
  <c r="H1082" i="5"/>
  <c r="R1234" i="5"/>
  <c r="I830" i="5"/>
  <c r="F680" i="5"/>
  <c r="H522" i="5"/>
  <c r="H1028" i="5"/>
  <c r="J534" i="5"/>
  <c r="I2359" i="5"/>
  <c r="H1784" i="5"/>
  <c r="R1797" i="5"/>
  <c r="I921" i="5"/>
  <c r="F830" i="5"/>
  <c r="R672" i="5"/>
  <c r="F466" i="5"/>
  <c r="F1082" i="5"/>
  <c r="J522" i="5"/>
  <c r="I1784" i="5"/>
  <c r="F1413" i="5"/>
  <c r="I1028" i="5"/>
  <c r="H672" i="5"/>
  <c r="H534" i="5"/>
  <c r="R353" i="5"/>
  <c r="H381" i="5"/>
  <c r="H353" i="5"/>
  <c r="I672" i="5"/>
  <c r="R65" i="5"/>
  <c r="J1784" i="5"/>
  <c r="H1638" i="5"/>
  <c r="J1028" i="5"/>
  <c r="I466" i="5"/>
  <c r="R381" i="5"/>
  <c r="B30" i="6"/>
  <c r="G30" i="6" s="1"/>
  <c r="H30" i="6" s="1"/>
  <c r="D30" i="6" s="1"/>
  <c r="B41" i="6"/>
  <c r="G41" i="6" s="1"/>
  <c r="J248" i="5"/>
  <c r="J2359" i="5"/>
  <c r="J2102" i="5"/>
  <c r="F1818" i="5"/>
  <c r="R1712" i="5"/>
  <c r="R1642" i="5"/>
  <c r="I1638" i="5"/>
  <c r="I1614" i="5"/>
  <c r="F1068" i="5"/>
  <c r="F817" i="5"/>
  <c r="R830" i="5"/>
  <c r="F725" i="5"/>
  <c r="I530" i="5"/>
  <c r="R373" i="5"/>
  <c r="J377" i="5"/>
  <c r="F582" i="5"/>
  <c r="J149" i="5"/>
  <c r="R2359" i="5"/>
  <c r="H2351" i="5"/>
  <c r="H1953" i="5"/>
  <c r="J1818" i="5"/>
  <c r="J1638" i="5"/>
  <c r="F1642" i="5"/>
  <c r="F1654" i="5"/>
  <c r="J1614" i="5"/>
  <c r="R945" i="5"/>
  <c r="I916" i="5"/>
  <c r="H1080" i="5"/>
  <c r="H817" i="5"/>
  <c r="H725" i="5"/>
  <c r="I582" i="5"/>
  <c r="H586" i="5"/>
  <c r="H377" i="5"/>
  <c r="F276" i="5"/>
  <c r="I1954" i="5"/>
  <c r="J582" i="5"/>
  <c r="I2351" i="5"/>
  <c r="I1953" i="5"/>
  <c r="J1878" i="5"/>
  <c r="F1712" i="5"/>
  <c r="R1638" i="5"/>
  <c r="H1606" i="5"/>
  <c r="R1614" i="5"/>
  <c r="F1294" i="5"/>
  <c r="F1234" i="5"/>
  <c r="J916" i="5"/>
  <c r="J817" i="5"/>
  <c r="I725" i="5"/>
  <c r="I498" i="5"/>
  <c r="J373" i="5"/>
  <c r="I276" i="5"/>
  <c r="J223" i="5"/>
  <c r="H223" i="5"/>
  <c r="R136" i="5"/>
  <c r="R157" i="5"/>
  <c r="J2351" i="5"/>
  <c r="H2042" i="5"/>
  <c r="J1953" i="5"/>
  <c r="R1878" i="5"/>
  <c r="H1743" i="5"/>
  <c r="H1809" i="5"/>
  <c r="I1606" i="5"/>
  <c r="H1654" i="5"/>
  <c r="I945" i="5"/>
  <c r="H1294" i="5"/>
  <c r="R916" i="5"/>
  <c r="I1016" i="5"/>
  <c r="I817" i="5"/>
  <c r="J725" i="5"/>
  <c r="R276" i="5"/>
  <c r="F248" i="5"/>
  <c r="I1743" i="5"/>
  <c r="J1606" i="5"/>
  <c r="I1654" i="5"/>
  <c r="J1294" i="5"/>
  <c r="I1234" i="5"/>
  <c r="R817" i="5"/>
  <c r="R680" i="5"/>
  <c r="R660" i="5"/>
  <c r="I248" i="5"/>
  <c r="R149" i="5"/>
  <c r="F223" i="5"/>
  <c r="F1132" i="5"/>
  <c r="I925" i="5"/>
  <c r="J1234" i="5"/>
  <c r="H582" i="5"/>
  <c r="H530" i="5"/>
  <c r="R377" i="5"/>
  <c r="H373" i="5"/>
  <c r="I223" i="5"/>
  <c r="H498" i="5"/>
  <c r="F2328" i="5"/>
  <c r="R2231" i="5"/>
  <c r="R2102" i="5"/>
  <c r="I2042" i="5"/>
  <c r="R1977" i="5"/>
  <c r="I1809" i="5"/>
  <c r="I1087" i="5"/>
  <c r="J1016" i="5"/>
  <c r="R736" i="5"/>
  <c r="I576" i="5"/>
  <c r="H612" i="5"/>
  <c r="F1882" i="5"/>
  <c r="F2231" i="5"/>
  <c r="F2096" i="5"/>
  <c r="J2042" i="5"/>
  <c r="J1882" i="5"/>
  <c r="J1809" i="5"/>
  <c r="I1703" i="5"/>
  <c r="F1135" i="5"/>
  <c r="R1057" i="5"/>
  <c r="I977" i="5"/>
  <c r="F1246" i="5"/>
  <c r="R1016" i="5"/>
  <c r="F756" i="5"/>
  <c r="J756" i="5"/>
  <c r="F185" i="5"/>
  <c r="J1469" i="5"/>
  <c r="I1469" i="5"/>
  <c r="H1469" i="5"/>
  <c r="F534" i="5"/>
  <c r="R534" i="5"/>
  <c r="I2328" i="5"/>
  <c r="R2042" i="5"/>
  <c r="R1882" i="5"/>
  <c r="R1809" i="5"/>
  <c r="J1135" i="5"/>
  <c r="F1087" i="5"/>
  <c r="F809" i="5"/>
  <c r="J245" i="5"/>
  <c r="H1882" i="5"/>
  <c r="H185" i="5"/>
  <c r="I2122" i="5"/>
  <c r="I1728" i="5"/>
  <c r="J1413" i="5"/>
  <c r="I1073" i="5"/>
  <c r="I1057" i="5"/>
  <c r="I1246" i="5"/>
  <c r="R1087" i="5"/>
  <c r="H576" i="5"/>
  <c r="R365" i="5"/>
  <c r="I2231" i="5"/>
  <c r="J1377" i="5"/>
  <c r="I1377" i="5"/>
  <c r="H1377" i="5"/>
  <c r="H2328" i="5"/>
  <c r="J1894" i="5"/>
  <c r="J1728" i="5"/>
  <c r="J1246" i="5"/>
  <c r="J365" i="5"/>
  <c r="R245" i="5"/>
  <c r="F272" i="5"/>
  <c r="H321" i="5"/>
  <c r="J272" i="5"/>
  <c r="R49" i="5"/>
  <c r="J2328" i="5"/>
  <c r="R2122" i="5"/>
  <c r="H2102" i="5"/>
  <c r="F2042" i="5"/>
  <c r="R1894" i="5"/>
  <c r="H1977" i="5"/>
  <c r="F1809" i="5"/>
  <c r="R1728" i="5"/>
  <c r="R1073" i="5"/>
  <c r="R1246" i="5"/>
  <c r="I913" i="5"/>
  <c r="F1016" i="5"/>
  <c r="F913" i="5"/>
  <c r="I759" i="5"/>
  <c r="I272" i="5"/>
  <c r="J321" i="5"/>
  <c r="I245" i="5"/>
  <c r="H143" i="5"/>
  <c r="R2328" i="5"/>
  <c r="I2102" i="5"/>
  <c r="I1977" i="5"/>
  <c r="I1413" i="5"/>
  <c r="R1413" i="5"/>
  <c r="R913" i="5"/>
  <c r="H1087" i="5"/>
  <c r="H913" i="5"/>
  <c r="J759" i="5"/>
  <c r="R759" i="5"/>
  <c r="F245" i="5"/>
  <c r="I143" i="5"/>
  <c r="F143" i="5"/>
  <c r="R997" i="5"/>
  <c r="I833" i="5"/>
  <c r="H809" i="5"/>
  <c r="R654" i="5"/>
  <c r="R369" i="5"/>
  <c r="J136" i="5"/>
  <c r="R550" i="5"/>
  <c r="J654" i="5"/>
  <c r="J2407" i="5"/>
  <c r="F1638" i="5"/>
  <c r="R582" i="5"/>
  <c r="J1009" i="5"/>
  <c r="H1009" i="5"/>
  <c r="R614" i="5"/>
  <c r="H117" i="5"/>
  <c r="R117" i="5"/>
  <c r="J117" i="5"/>
  <c r="H750" i="5"/>
  <c r="J750" i="5"/>
  <c r="F586" i="5"/>
  <c r="I2207" i="5"/>
  <c r="R2207" i="5"/>
  <c r="J2207" i="5"/>
  <c r="F550" i="5"/>
  <c r="J1080" i="5"/>
  <c r="I809" i="5"/>
  <c r="R857" i="5"/>
  <c r="R652" i="5"/>
  <c r="H606" i="5"/>
  <c r="H550" i="5"/>
  <c r="H349" i="5"/>
  <c r="F136" i="5"/>
  <c r="I2157" i="5"/>
  <c r="J2157" i="5"/>
  <c r="J1140" i="5"/>
  <c r="R1140" i="5"/>
  <c r="I1140" i="5"/>
  <c r="H1140" i="5"/>
  <c r="F929" i="5"/>
  <c r="H793" i="5"/>
  <c r="F793" i="5"/>
  <c r="R1049" i="5"/>
  <c r="F873" i="5"/>
  <c r="I873" i="5"/>
  <c r="I1080" i="5"/>
  <c r="R809" i="5"/>
  <c r="I654" i="5"/>
  <c r="H652" i="5"/>
  <c r="J349" i="5"/>
  <c r="H1468" i="5"/>
  <c r="R1468" i="5"/>
  <c r="F522" i="5"/>
  <c r="H778" i="5"/>
  <c r="J778" i="5"/>
  <c r="R1100" i="5"/>
  <c r="J1100" i="5"/>
  <c r="I1100" i="5"/>
  <c r="H157" i="5"/>
  <c r="I157" i="5"/>
  <c r="F157" i="5"/>
  <c r="R873" i="5"/>
  <c r="R1080" i="5"/>
  <c r="I621" i="5"/>
  <c r="J369" i="5"/>
  <c r="F2207" i="5"/>
  <c r="I2141" i="5"/>
  <c r="R2141" i="5"/>
  <c r="J2141" i="5"/>
  <c r="H993" i="5"/>
  <c r="R520" i="5"/>
  <c r="F520" i="5"/>
  <c r="R248" i="5"/>
  <c r="H248" i="5"/>
  <c r="R185" i="5"/>
  <c r="J185" i="5"/>
  <c r="I185" i="5"/>
  <c r="J1703" i="5"/>
  <c r="I1452" i="5"/>
  <c r="F1080" i="5"/>
  <c r="F833" i="5"/>
  <c r="H2207" i="5"/>
  <c r="F916" i="5"/>
  <c r="I2199" i="5"/>
  <c r="J2199" i="5"/>
  <c r="J1345" i="5"/>
  <c r="H1345" i="5"/>
  <c r="H133" i="5"/>
  <c r="J133" i="5"/>
  <c r="R133" i="5"/>
  <c r="I133" i="5"/>
  <c r="R81" i="5"/>
  <c r="R256" i="5"/>
  <c r="H256" i="5"/>
  <c r="H149" i="5"/>
  <c r="I149" i="5"/>
  <c r="F149" i="5"/>
  <c r="R272" i="5"/>
  <c r="H272" i="5"/>
  <c r="J1452" i="5"/>
  <c r="H833" i="5"/>
  <c r="H857" i="5"/>
  <c r="J550" i="5"/>
  <c r="I1793" i="5"/>
  <c r="F1793" i="5"/>
  <c r="I1575" i="5"/>
  <c r="F1575" i="5"/>
  <c r="I181" i="5"/>
  <c r="R181" i="5"/>
  <c r="F181" i="5"/>
  <c r="I333" i="5"/>
  <c r="F333" i="5"/>
  <c r="F857" i="5"/>
  <c r="H654" i="5"/>
  <c r="H369" i="5"/>
  <c r="H136" i="5"/>
  <c r="R27" i="5"/>
  <c r="R69" i="5"/>
  <c r="I2276" i="5"/>
  <c r="J2276" i="5"/>
  <c r="H2276" i="5"/>
  <c r="F2276" i="5"/>
  <c r="I2103" i="5"/>
  <c r="H2103" i="5"/>
  <c r="F2103" i="5"/>
  <c r="R1818" i="5"/>
  <c r="I1818" i="5"/>
  <c r="H1878" i="5"/>
  <c r="I1878" i="5"/>
  <c r="F1639" i="5"/>
  <c r="I1639" i="5"/>
  <c r="H1639" i="5"/>
  <c r="I1655" i="5"/>
  <c r="H1655" i="5"/>
  <c r="F1655" i="5"/>
  <c r="F1606" i="5"/>
  <c r="J1450" i="5"/>
  <c r="R1450" i="5"/>
  <c r="J1239" i="5"/>
  <c r="I1239" i="5"/>
  <c r="F1239" i="5"/>
  <c r="J1013" i="5"/>
  <c r="H1013" i="5"/>
  <c r="F1013" i="5"/>
  <c r="F977" i="5"/>
  <c r="H977" i="5"/>
  <c r="J977" i="5"/>
  <c r="H736" i="5"/>
  <c r="I736" i="5"/>
  <c r="J736" i="5"/>
  <c r="F736" i="5"/>
  <c r="J949" i="5"/>
  <c r="H949" i="5"/>
  <c r="F949" i="5"/>
  <c r="R574" i="5"/>
  <c r="F574" i="5"/>
  <c r="J574" i="5"/>
  <c r="R756" i="5"/>
  <c r="I756" i="5"/>
  <c r="I385" i="5"/>
  <c r="F385" i="5"/>
  <c r="R105" i="5"/>
  <c r="I232" i="5"/>
  <c r="I2272" i="5"/>
  <c r="J2272" i="5"/>
  <c r="H2272" i="5"/>
  <c r="F2272" i="5"/>
  <c r="R2167" i="5"/>
  <c r="J2167" i="5"/>
  <c r="H2167" i="5"/>
  <c r="F2167" i="5"/>
  <c r="I1986" i="5"/>
  <c r="H1986" i="5"/>
  <c r="F1986" i="5"/>
  <c r="R1436" i="5"/>
  <c r="H1436" i="5"/>
  <c r="F1574" i="5"/>
  <c r="I1368" i="5"/>
  <c r="R1368" i="5"/>
  <c r="F1368" i="5"/>
  <c r="H1135" i="5"/>
  <c r="I1135" i="5"/>
  <c r="H1065" i="5"/>
  <c r="F1065" i="5"/>
  <c r="J1065" i="5"/>
  <c r="J885" i="5"/>
  <c r="H885" i="5"/>
  <c r="F885" i="5"/>
  <c r="J830" i="5"/>
  <c r="H830" i="5"/>
  <c r="H921" i="5"/>
  <c r="F921" i="5"/>
  <c r="J921" i="5"/>
  <c r="H716" i="5"/>
  <c r="F716" i="5"/>
  <c r="I716" i="5"/>
  <c r="J716" i="5"/>
  <c r="I652" i="5"/>
  <c r="F652" i="5"/>
  <c r="J518" i="5"/>
  <c r="F518" i="5"/>
  <c r="R518" i="5"/>
  <c r="I365" i="5"/>
  <c r="F365" i="5"/>
  <c r="F321" i="5"/>
  <c r="I321" i="5"/>
  <c r="R239" i="5"/>
  <c r="F239" i="5"/>
  <c r="J232" i="5"/>
  <c r="H2359" i="5"/>
  <c r="F2359" i="5"/>
  <c r="I2226" i="5"/>
  <c r="R2226" i="5"/>
  <c r="H2226" i="5"/>
  <c r="F2226" i="5"/>
  <c r="I1894" i="5"/>
  <c r="H1894" i="5"/>
  <c r="F1894" i="5"/>
  <c r="F1703" i="5"/>
  <c r="H1703" i="5"/>
  <c r="I680" i="5"/>
  <c r="J680" i="5"/>
  <c r="J688" i="5"/>
  <c r="I688" i="5"/>
  <c r="J945" i="5"/>
  <c r="H945" i="5"/>
  <c r="F945" i="5"/>
  <c r="R538" i="5"/>
  <c r="J538" i="5"/>
  <c r="F538" i="5"/>
  <c r="H221" i="5"/>
  <c r="F221" i="5"/>
  <c r="R221" i="5"/>
  <c r="J221" i="5"/>
  <c r="I221" i="5"/>
  <c r="H193" i="5"/>
  <c r="R193" i="5"/>
  <c r="J193" i="5"/>
  <c r="I193" i="5"/>
  <c r="F193" i="5"/>
  <c r="J276" i="5"/>
  <c r="H276" i="5"/>
  <c r="R232" i="5"/>
  <c r="I1958" i="5"/>
  <c r="H1958" i="5"/>
  <c r="F1958" i="5"/>
  <c r="F1599" i="5"/>
  <c r="I1599" i="5"/>
  <c r="H1599" i="5"/>
  <c r="F1146" i="5"/>
  <c r="H1146" i="5"/>
  <c r="X1146" i="5"/>
  <c r="I1132" i="5"/>
  <c r="R1132" i="5"/>
  <c r="J1132" i="5"/>
  <c r="J825" i="5"/>
  <c r="H692" i="5"/>
  <c r="I692" i="5"/>
  <c r="J692" i="5"/>
  <c r="F692" i="5"/>
  <c r="J794" i="5"/>
  <c r="H794" i="5"/>
  <c r="H696" i="5"/>
  <c r="I696" i="5"/>
  <c r="J696" i="5"/>
  <c r="F696" i="5"/>
  <c r="R590" i="5"/>
  <c r="F590" i="5"/>
  <c r="J590" i="5"/>
  <c r="I389" i="5"/>
  <c r="F389" i="5"/>
  <c r="I357" i="5"/>
  <c r="F357" i="5"/>
  <c r="I694" i="5"/>
  <c r="F694" i="5"/>
  <c r="R544" i="5"/>
  <c r="F544" i="5"/>
  <c r="R542" i="5"/>
  <c r="J542" i="5"/>
  <c r="F542" i="5"/>
  <c r="R2175" i="5"/>
  <c r="J2175" i="5"/>
  <c r="H2175" i="5"/>
  <c r="F2175" i="5"/>
  <c r="F1583" i="5"/>
  <c r="I1583" i="5"/>
  <c r="H1583" i="5"/>
  <c r="J1696" i="5"/>
  <c r="H1696" i="5"/>
  <c r="R1452" i="5"/>
  <c r="H1452" i="5"/>
  <c r="F1452" i="5"/>
  <c r="J1021" i="5"/>
  <c r="H1021" i="5"/>
  <c r="F1021" i="5"/>
  <c r="J1049" i="5"/>
  <c r="H1049" i="5"/>
  <c r="F1049" i="5"/>
  <c r="J576" i="5"/>
  <c r="R576" i="5"/>
  <c r="F576" i="5"/>
  <c r="R606" i="5"/>
  <c r="I606" i="5"/>
  <c r="I349" i="5"/>
  <c r="F349" i="5"/>
  <c r="H229" i="5"/>
  <c r="R229" i="5"/>
  <c r="J229" i="5"/>
  <c r="I229" i="5"/>
  <c r="F229" i="5"/>
  <c r="I377" i="5"/>
  <c r="F377" i="5"/>
  <c r="H153" i="5"/>
  <c r="R153" i="5"/>
  <c r="J153" i="5"/>
  <c r="I153" i="5"/>
  <c r="F153" i="5"/>
  <c r="I2174" i="5"/>
  <c r="H2174" i="5"/>
  <c r="F2174" i="5"/>
  <c r="F2396" i="5"/>
  <c r="H2396" i="5"/>
  <c r="I2396" i="5"/>
  <c r="F2260" i="5"/>
  <c r="I2260" i="5"/>
  <c r="H2260" i="5"/>
  <c r="I1380" i="5"/>
  <c r="H1380" i="5"/>
  <c r="F1380" i="5"/>
  <c r="R1380" i="5"/>
  <c r="J1164" i="5"/>
  <c r="I1164" i="5"/>
  <c r="R1164" i="5"/>
  <c r="J1231" i="5"/>
  <c r="I1231" i="5"/>
  <c r="F1231" i="5"/>
  <c r="J1057" i="5"/>
  <c r="H1057" i="5"/>
  <c r="F1057" i="5"/>
  <c r="R1406" i="5"/>
  <c r="J1406" i="5"/>
  <c r="I1406" i="5"/>
  <c r="X997" i="5"/>
  <c r="H997" i="5"/>
  <c r="F997" i="5"/>
  <c r="J997" i="5"/>
  <c r="H873" i="5"/>
  <c r="J873" i="5"/>
  <c r="R626" i="5"/>
  <c r="J626" i="5"/>
  <c r="I626" i="5"/>
  <c r="H626" i="5"/>
  <c r="F626" i="5"/>
  <c r="X626" i="5"/>
  <c r="J530" i="5"/>
  <c r="F530" i="5"/>
  <c r="R530" i="5"/>
  <c r="J592" i="5"/>
  <c r="R592" i="5"/>
  <c r="F592" i="5"/>
  <c r="I612" i="5"/>
  <c r="R612" i="5"/>
  <c r="J612" i="5"/>
  <c r="F612" i="5"/>
  <c r="R414" i="5"/>
  <c r="I381" i="5"/>
  <c r="F381" i="5"/>
  <c r="R247" i="5"/>
  <c r="J247" i="5"/>
  <c r="I247" i="5"/>
  <c r="H247" i="5"/>
  <c r="F247" i="5"/>
  <c r="H232" i="5"/>
  <c r="F2106" i="5"/>
  <c r="I1372" i="5"/>
  <c r="H1372" i="5"/>
  <c r="F1372" i="5"/>
  <c r="R1372" i="5"/>
  <c r="J1271" i="5"/>
  <c r="I1271" i="5"/>
  <c r="F1271" i="5"/>
  <c r="F1037" i="5"/>
  <c r="J1037" i="5"/>
  <c r="H1037" i="5"/>
  <c r="H1052" i="5"/>
  <c r="H981" i="5"/>
  <c r="F981" i="5"/>
  <c r="J981" i="5"/>
  <c r="H704" i="5"/>
  <c r="F704" i="5"/>
  <c r="J704" i="5"/>
  <c r="I704" i="5"/>
  <c r="H621" i="5"/>
  <c r="J621" i="5"/>
  <c r="F621" i="5"/>
  <c r="R621" i="5"/>
  <c r="H759" i="5"/>
  <c r="J466" i="5"/>
  <c r="R466" i="5"/>
  <c r="H466" i="5"/>
  <c r="I345" i="5"/>
  <c r="F345" i="5"/>
  <c r="I361" i="5"/>
  <c r="F361" i="5"/>
  <c r="I337" i="5"/>
  <c r="F337" i="5"/>
  <c r="I353" i="5"/>
  <c r="F353" i="5"/>
  <c r="I2268" i="5"/>
  <c r="F2268" i="5"/>
  <c r="H2268" i="5"/>
  <c r="J2268" i="5"/>
  <c r="J2252" i="5"/>
  <c r="I2252" i="5"/>
  <c r="R2096" i="5"/>
  <c r="J2096" i="5"/>
  <c r="I2096" i="5"/>
  <c r="H2096" i="5"/>
  <c r="R1842" i="5"/>
  <c r="I1842" i="5"/>
  <c r="I1376" i="5"/>
  <c r="R1376" i="5"/>
  <c r="F1376" i="5"/>
  <c r="J1073" i="5"/>
  <c r="H1073" i="5"/>
  <c r="F1073" i="5"/>
  <c r="I660" i="5"/>
  <c r="J660" i="5"/>
  <c r="F660" i="5"/>
  <c r="J925" i="5"/>
  <c r="H925" i="5"/>
  <c r="F925" i="5"/>
  <c r="H708" i="5"/>
  <c r="J708" i="5"/>
  <c r="I708" i="5"/>
  <c r="F708" i="5"/>
  <c r="H438" i="5"/>
  <c r="F438" i="5"/>
  <c r="J438" i="5"/>
  <c r="H245" i="5"/>
  <c r="I373" i="5"/>
  <c r="F373" i="5"/>
  <c r="I369" i="5"/>
  <c r="F369" i="5"/>
  <c r="B42" i="6"/>
  <c r="G42" i="6" s="1"/>
  <c r="B40" i="6"/>
  <c r="G40" i="6" s="1"/>
  <c r="B50" i="6"/>
  <c r="G50" i="6" s="1"/>
  <c r="H50" i="6" s="1"/>
  <c r="B25" i="6"/>
  <c r="G25" i="6" s="1"/>
  <c r="H25" i="6" s="1"/>
  <c r="D25" i="6" s="1"/>
  <c r="B35" i="6"/>
  <c r="G35" i="6" s="1"/>
  <c r="H35" i="6" s="1"/>
  <c r="D35" i="6" s="1"/>
  <c r="B39" i="6"/>
  <c r="G39" i="6" s="1"/>
  <c r="F24" i="6"/>
  <c r="B44" i="6"/>
  <c r="G44" i="6" s="1"/>
  <c r="B49" i="6"/>
  <c r="G49" i="6"/>
  <c r="B34" i="6"/>
  <c r="G34" i="6"/>
  <c r="B29" i="6"/>
  <c r="G29" i="6" s="1"/>
  <c r="B24" i="6"/>
  <c r="G24" i="6" s="1"/>
  <c r="H24" i="6" s="1"/>
  <c r="D24" i="6" s="1"/>
  <c r="G19" i="6"/>
  <c r="H19" i="6" s="1"/>
  <c r="D19" i="6" s="1"/>
  <c r="F2368" i="5"/>
  <c r="R2368" i="5"/>
  <c r="J2368" i="5"/>
  <c r="I2368" i="5"/>
  <c r="H2368" i="5"/>
  <c r="F2388" i="5"/>
  <c r="H2388" i="5"/>
  <c r="J2388" i="5"/>
  <c r="I2388" i="5"/>
  <c r="R2388" i="5"/>
  <c r="G22" i="6"/>
  <c r="J2446" i="5"/>
  <c r="I2446" i="5"/>
  <c r="H2446" i="5"/>
  <c r="R2446" i="5"/>
  <c r="F2446" i="5"/>
  <c r="F2376" i="5"/>
  <c r="R2376" i="5"/>
  <c r="J2376" i="5"/>
  <c r="I2376" i="5"/>
  <c r="H2376" i="5"/>
  <c r="H2401" i="5"/>
  <c r="R2401" i="5"/>
  <c r="J2401" i="5"/>
  <c r="I2401" i="5"/>
  <c r="F2401" i="5"/>
  <c r="F2341" i="5"/>
  <c r="R2341" i="5"/>
  <c r="J2341" i="5"/>
  <c r="J2334" i="5"/>
  <c r="I2334" i="5"/>
  <c r="R2334" i="5"/>
  <c r="H2334" i="5"/>
  <c r="F2334" i="5"/>
  <c r="H2311" i="5"/>
  <c r="F2311" i="5"/>
  <c r="J2311" i="5"/>
  <c r="I2311" i="5"/>
  <c r="R2311" i="5"/>
  <c r="H2325" i="5"/>
  <c r="J2325" i="5"/>
  <c r="R2325" i="5"/>
  <c r="I2325" i="5"/>
  <c r="F2325" i="5"/>
  <c r="X2325" i="5"/>
  <c r="F2261" i="5"/>
  <c r="I2261" i="5"/>
  <c r="J2261" i="5"/>
  <c r="H2261" i="5"/>
  <c r="R2261" i="5"/>
  <c r="R2221" i="5"/>
  <c r="F2221" i="5"/>
  <c r="X2221" i="5"/>
  <c r="J2221" i="5"/>
  <c r="I2221" i="5"/>
  <c r="H2221" i="5"/>
  <c r="R2214" i="5"/>
  <c r="J2214" i="5"/>
  <c r="I2214" i="5"/>
  <c r="H2214" i="5"/>
  <c r="F2214" i="5"/>
  <c r="J2142" i="5"/>
  <c r="R2142" i="5"/>
  <c r="I2142" i="5"/>
  <c r="H2142" i="5"/>
  <c r="F2142" i="5"/>
  <c r="H2196" i="5"/>
  <c r="H2200" i="5"/>
  <c r="F2200" i="5"/>
  <c r="R2200" i="5"/>
  <c r="J2200" i="5"/>
  <c r="I2200" i="5"/>
  <c r="R2212" i="5"/>
  <c r="J2212" i="5"/>
  <c r="I2212" i="5"/>
  <c r="H2212" i="5"/>
  <c r="F2212" i="5"/>
  <c r="J2129" i="5"/>
  <c r="I2129" i="5"/>
  <c r="H2129" i="5"/>
  <c r="F2129" i="5"/>
  <c r="R2129" i="5"/>
  <c r="I2097" i="5"/>
  <c r="H2097" i="5"/>
  <c r="F2097" i="5"/>
  <c r="R2097" i="5"/>
  <c r="J2097" i="5"/>
  <c r="F2148" i="5"/>
  <c r="R2148" i="5"/>
  <c r="J2148" i="5"/>
  <c r="I2148" i="5"/>
  <c r="H2148" i="5"/>
  <c r="F2140" i="5"/>
  <c r="R2140" i="5"/>
  <c r="J2140" i="5"/>
  <c r="I2140" i="5"/>
  <c r="H2140" i="5"/>
  <c r="J2121" i="5"/>
  <c r="I2121" i="5"/>
  <c r="H2121" i="5"/>
  <c r="F2121" i="5"/>
  <c r="R2121" i="5"/>
  <c r="F2008" i="5"/>
  <c r="R2008" i="5"/>
  <c r="J2008" i="5"/>
  <c r="I2008" i="5"/>
  <c r="H2008" i="5"/>
  <c r="R2118" i="5"/>
  <c r="J2118" i="5"/>
  <c r="I2118" i="5"/>
  <c r="H2118" i="5"/>
  <c r="F2118" i="5"/>
  <c r="I2005" i="5"/>
  <c r="H2005" i="5"/>
  <c r="F2005" i="5"/>
  <c r="R2005" i="5"/>
  <c r="J2005" i="5"/>
  <c r="J2057" i="5"/>
  <c r="I2057" i="5"/>
  <c r="H2057" i="5"/>
  <c r="F2057" i="5"/>
  <c r="R2057" i="5"/>
  <c r="I2113" i="5"/>
  <c r="H2113" i="5"/>
  <c r="F2113" i="5"/>
  <c r="R2113" i="5"/>
  <c r="J2113" i="5"/>
  <c r="I1868" i="5"/>
  <c r="H1868" i="5"/>
  <c r="F1868" i="5"/>
  <c r="R1868" i="5"/>
  <c r="J1868" i="5"/>
  <c r="R1980" i="5"/>
  <c r="J1980" i="5"/>
  <c r="I1980" i="5"/>
  <c r="H1980" i="5"/>
  <c r="F1980" i="5"/>
  <c r="R1916" i="5"/>
  <c r="J1916" i="5"/>
  <c r="I1916" i="5"/>
  <c r="H1916" i="5"/>
  <c r="F1916" i="5"/>
  <c r="F1794" i="5"/>
  <c r="J1794" i="5"/>
  <c r="R1794" i="5"/>
  <c r="I1794" i="5"/>
  <c r="H1794" i="5"/>
  <c r="R1960" i="5"/>
  <c r="J1960" i="5"/>
  <c r="I1960" i="5"/>
  <c r="H1960" i="5"/>
  <c r="F1960" i="5"/>
  <c r="R1940" i="5"/>
  <c r="J1940" i="5"/>
  <c r="I1940" i="5"/>
  <c r="H1940" i="5"/>
  <c r="F1940" i="5"/>
  <c r="R1920" i="5"/>
  <c r="J1920" i="5"/>
  <c r="I1920" i="5"/>
  <c r="H1920" i="5"/>
  <c r="F1920" i="5"/>
  <c r="R1988" i="5"/>
  <c r="J1988" i="5"/>
  <c r="I1988" i="5"/>
  <c r="H1988" i="5"/>
  <c r="F1988" i="5"/>
  <c r="H1725" i="5"/>
  <c r="F1725" i="5"/>
  <c r="R1725" i="5"/>
  <c r="J1725" i="5"/>
  <c r="I1725" i="5"/>
  <c r="R1768" i="5"/>
  <c r="I1768" i="5"/>
  <c r="H1768" i="5"/>
  <c r="F1768" i="5"/>
  <c r="J1768" i="5"/>
  <c r="I1775" i="5"/>
  <c r="R1775" i="5"/>
  <c r="J1775" i="5"/>
  <c r="H1775" i="5"/>
  <c r="F1775" i="5"/>
  <c r="I1856" i="5"/>
  <c r="H1856" i="5"/>
  <c r="F1856" i="5"/>
  <c r="R1856" i="5"/>
  <c r="J1856" i="5"/>
  <c r="R1679" i="5"/>
  <c r="H1679" i="5"/>
  <c r="F1679" i="5"/>
  <c r="J1679" i="5"/>
  <c r="I1679" i="5"/>
  <c r="F1492" i="5"/>
  <c r="H1492" i="5"/>
  <c r="R1492" i="5"/>
  <c r="J1492" i="5"/>
  <c r="I1492" i="5"/>
  <c r="R1689" i="5"/>
  <c r="J1689" i="5"/>
  <c r="I1689" i="5"/>
  <c r="H1689" i="5"/>
  <c r="F1689" i="5"/>
  <c r="R1613" i="5"/>
  <c r="J1613" i="5"/>
  <c r="I1613" i="5"/>
  <c r="H1613" i="5"/>
  <c r="F1613" i="5"/>
  <c r="R1494" i="5"/>
  <c r="J1494" i="5"/>
  <c r="H1494" i="5"/>
  <c r="X1494" i="5"/>
  <c r="F1494" i="5"/>
  <c r="R1609" i="5"/>
  <c r="J1609" i="5"/>
  <c r="I1609" i="5"/>
  <c r="H1609" i="5"/>
  <c r="F1609" i="5"/>
  <c r="I1767" i="5"/>
  <c r="R1767" i="5"/>
  <c r="J1767" i="5"/>
  <c r="H1767" i="5"/>
  <c r="F1767" i="5"/>
  <c r="R1597" i="5"/>
  <c r="J1597" i="5"/>
  <c r="I1597" i="5"/>
  <c r="H1597" i="5"/>
  <c r="F1597" i="5"/>
  <c r="I1557" i="5"/>
  <c r="H1557" i="5"/>
  <c r="F1557" i="5"/>
  <c r="R1557" i="5"/>
  <c r="J1557" i="5"/>
  <c r="I1525" i="5"/>
  <c r="H1525" i="5"/>
  <c r="F1525" i="5"/>
  <c r="R1525" i="5"/>
  <c r="J1525" i="5"/>
  <c r="R1288" i="5"/>
  <c r="I1288" i="5"/>
  <c r="H1288" i="5"/>
  <c r="J1288" i="5"/>
  <c r="F1288" i="5"/>
  <c r="H1418" i="5"/>
  <c r="F1418" i="5"/>
  <c r="J1418" i="5"/>
  <c r="I1418" i="5"/>
  <c r="R1418" i="5"/>
  <c r="F1336" i="5"/>
  <c r="R1336" i="5"/>
  <c r="I1336" i="5"/>
  <c r="H1336" i="5"/>
  <c r="J1336" i="5"/>
  <c r="R1546" i="5"/>
  <c r="J1546" i="5"/>
  <c r="I1546" i="5"/>
  <c r="H1546" i="5"/>
  <c r="F1546" i="5"/>
  <c r="X1546" i="5"/>
  <c r="R1629" i="5"/>
  <c r="J1629" i="5"/>
  <c r="I1629" i="5"/>
  <c r="H1629" i="5"/>
  <c r="F1629" i="5"/>
  <c r="R1334" i="5"/>
  <c r="J1334" i="5"/>
  <c r="F1334" i="5"/>
  <c r="I1334" i="5"/>
  <c r="H1334" i="5"/>
  <c r="R1526" i="5"/>
  <c r="J1526" i="5"/>
  <c r="I1526" i="5"/>
  <c r="H1526" i="5"/>
  <c r="F1526" i="5"/>
  <c r="R1534" i="5"/>
  <c r="J1534" i="5"/>
  <c r="I1534" i="5"/>
  <c r="H1534" i="5"/>
  <c r="F1534" i="5"/>
  <c r="X1534" i="5"/>
  <c r="J1186" i="5"/>
  <c r="I1186" i="5"/>
  <c r="R1186" i="5"/>
  <c r="H1186" i="5"/>
  <c r="F1186" i="5"/>
  <c r="I1277" i="5"/>
  <c r="H1277" i="5"/>
  <c r="R1277" i="5"/>
  <c r="J1277" i="5"/>
  <c r="F1277" i="5"/>
  <c r="I1245" i="5"/>
  <c r="H1245" i="5"/>
  <c r="R1245" i="5"/>
  <c r="J1245" i="5"/>
  <c r="F1245" i="5"/>
  <c r="X1245" i="5"/>
  <c r="I1213" i="5"/>
  <c r="H1213" i="5"/>
  <c r="R1213" i="5"/>
  <c r="J1213" i="5"/>
  <c r="F1213" i="5"/>
  <c r="F1308" i="5"/>
  <c r="R1308" i="5"/>
  <c r="J1308" i="5"/>
  <c r="I1308" i="5"/>
  <c r="H1308" i="5"/>
  <c r="H958" i="5"/>
  <c r="F958" i="5"/>
  <c r="R958" i="5"/>
  <c r="I958" i="5"/>
  <c r="J958" i="5"/>
  <c r="R1079" i="5"/>
  <c r="J1079" i="5"/>
  <c r="I1079" i="5"/>
  <c r="H1079" i="5"/>
  <c r="F1079" i="5"/>
  <c r="F1104" i="5"/>
  <c r="R1104" i="5"/>
  <c r="J1104" i="5"/>
  <c r="I1104" i="5"/>
  <c r="H1104" i="5"/>
  <c r="H1062" i="5"/>
  <c r="F1062" i="5"/>
  <c r="R1062" i="5"/>
  <c r="I1062" i="5"/>
  <c r="J1062" i="5"/>
  <c r="H998" i="5"/>
  <c r="F998" i="5"/>
  <c r="R998" i="5"/>
  <c r="I998" i="5"/>
  <c r="J998" i="5"/>
  <c r="H934" i="5"/>
  <c r="F934" i="5"/>
  <c r="R934" i="5"/>
  <c r="J934" i="5"/>
  <c r="I934" i="5"/>
  <c r="F1180" i="5"/>
  <c r="R1180" i="5"/>
  <c r="J1180" i="5"/>
  <c r="H1180" i="5"/>
  <c r="I1180" i="5"/>
  <c r="H930" i="5"/>
  <c r="F930" i="5"/>
  <c r="X930" i="5"/>
  <c r="R930" i="5"/>
  <c r="J930" i="5"/>
  <c r="I930" i="5"/>
  <c r="H1058" i="5"/>
  <c r="F1058" i="5"/>
  <c r="R1058" i="5"/>
  <c r="J1058" i="5"/>
  <c r="I1058" i="5"/>
  <c r="H994" i="5"/>
  <c r="F994" i="5"/>
  <c r="R994" i="5"/>
  <c r="J994" i="5"/>
  <c r="I994" i="5"/>
  <c r="X874" i="5"/>
  <c r="R874" i="5"/>
  <c r="J874" i="5"/>
  <c r="I874" i="5"/>
  <c r="F874" i="5"/>
  <c r="H874" i="5"/>
  <c r="R856" i="5"/>
  <c r="I856" i="5"/>
  <c r="J856" i="5"/>
  <c r="H856" i="5"/>
  <c r="F856" i="5"/>
  <c r="R812" i="5"/>
  <c r="I812" i="5"/>
  <c r="J812" i="5"/>
  <c r="H812" i="5"/>
  <c r="F812" i="5"/>
  <c r="R805" i="5"/>
  <c r="I805" i="5"/>
  <c r="H805" i="5"/>
  <c r="F805" i="5"/>
  <c r="J805" i="5"/>
  <c r="J991" i="5"/>
  <c r="I991" i="5"/>
  <c r="H991" i="5"/>
  <c r="R991" i="5"/>
  <c r="F991" i="5"/>
  <c r="R537" i="5"/>
  <c r="J537" i="5"/>
  <c r="F537" i="5"/>
  <c r="I537" i="5"/>
  <c r="H537" i="5"/>
  <c r="R525" i="5"/>
  <c r="J525" i="5"/>
  <c r="F525" i="5"/>
  <c r="I525" i="5"/>
  <c r="H525" i="5"/>
  <c r="R509" i="5"/>
  <c r="J509" i="5"/>
  <c r="F509" i="5"/>
  <c r="I509" i="5"/>
  <c r="H509" i="5"/>
  <c r="F471" i="5"/>
  <c r="R471" i="5"/>
  <c r="J471" i="5"/>
  <c r="I471" i="5"/>
  <c r="H471" i="5"/>
  <c r="I428" i="5"/>
  <c r="H428" i="5"/>
  <c r="F428" i="5"/>
  <c r="R428" i="5"/>
  <c r="J428" i="5"/>
  <c r="R409" i="5"/>
  <c r="J409" i="5"/>
  <c r="F409" i="5"/>
  <c r="I409" i="5"/>
  <c r="H409" i="5"/>
  <c r="F463" i="5"/>
  <c r="R463" i="5"/>
  <c r="J463" i="5"/>
  <c r="I463" i="5"/>
  <c r="H463" i="5"/>
  <c r="I408" i="5"/>
  <c r="H408" i="5"/>
  <c r="R408" i="5"/>
  <c r="J408" i="5"/>
  <c r="F408" i="5"/>
  <c r="R320" i="5"/>
  <c r="I320" i="5"/>
  <c r="H320" i="5"/>
  <c r="F320" i="5"/>
  <c r="J320" i="5"/>
  <c r="J282" i="5"/>
  <c r="R282" i="5"/>
  <c r="I282" i="5"/>
  <c r="H282" i="5"/>
  <c r="F282" i="5"/>
  <c r="R336" i="5"/>
  <c r="J336" i="5"/>
  <c r="I336" i="5"/>
  <c r="H336" i="5"/>
  <c r="F336" i="5"/>
  <c r="R316" i="5"/>
  <c r="I316" i="5"/>
  <c r="H316" i="5"/>
  <c r="F316" i="5"/>
  <c r="J316" i="5"/>
  <c r="R297" i="5"/>
  <c r="J297" i="5"/>
  <c r="H297" i="5"/>
  <c r="F297" i="5"/>
  <c r="I297" i="5"/>
  <c r="J266" i="5"/>
  <c r="R266" i="5"/>
  <c r="H266" i="5"/>
  <c r="F266" i="5"/>
  <c r="I266" i="5"/>
  <c r="J242" i="5"/>
  <c r="I242" i="5"/>
  <c r="H242" i="5"/>
  <c r="F242" i="5"/>
  <c r="R242" i="5"/>
  <c r="J234" i="5"/>
  <c r="I234" i="5"/>
  <c r="H234" i="5"/>
  <c r="F234" i="5"/>
  <c r="R234" i="5"/>
  <c r="J226" i="5"/>
  <c r="I226" i="5"/>
  <c r="H226" i="5"/>
  <c r="F226" i="5"/>
  <c r="R226" i="5"/>
  <c r="J218" i="5"/>
  <c r="I218" i="5"/>
  <c r="H218" i="5"/>
  <c r="F218" i="5"/>
  <c r="R218" i="5"/>
  <c r="J210" i="5"/>
  <c r="I210" i="5"/>
  <c r="H210" i="5"/>
  <c r="F210" i="5"/>
  <c r="R210" i="5"/>
  <c r="J202" i="5"/>
  <c r="I202" i="5"/>
  <c r="H202" i="5"/>
  <c r="F202" i="5"/>
  <c r="R202" i="5"/>
  <c r="J194" i="5"/>
  <c r="I194" i="5"/>
  <c r="H194" i="5"/>
  <c r="F194" i="5"/>
  <c r="R194" i="5"/>
  <c r="J186" i="5"/>
  <c r="I186" i="5"/>
  <c r="H186" i="5"/>
  <c r="F186" i="5"/>
  <c r="R186" i="5"/>
  <c r="J178" i="5"/>
  <c r="I178" i="5"/>
  <c r="H178" i="5"/>
  <c r="F178" i="5"/>
  <c r="R178" i="5"/>
  <c r="J170" i="5"/>
  <c r="I170" i="5"/>
  <c r="H170" i="5"/>
  <c r="F170" i="5"/>
  <c r="R170" i="5"/>
  <c r="R344" i="5"/>
  <c r="J344" i="5"/>
  <c r="I344" i="5"/>
  <c r="H344" i="5"/>
  <c r="F344" i="5"/>
  <c r="J146" i="5"/>
  <c r="H146" i="5"/>
  <c r="F146" i="5"/>
  <c r="I146" i="5"/>
  <c r="R146" i="5"/>
  <c r="R94" i="5"/>
  <c r="R82" i="5"/>
  <c r="G20" i="6"/>
  <c r="H20" i="6" s="1"/>
  <c r="D20" i="6" s="1"/>
  <c r="B45" i="6"/>
  <c r="G45" i="6" s="1"/>
  <c r="H2381" i="5"/>
  <c r="F2381" i="5"/>
  <c r="R2381" i="5"/>
  <c r="J2381" i="5"/>
  <c r="I2381" i="5"/>
  <c r="F2356" i="5"/>
  <c r="R2356" i="5"/>
  <c r="J2356" i="5"/>
  <c r="I2356" i="5"/>
  <c r="H2356" i="5"/>
  <c r="J2390" i="5"/>
  <c r="F2390" i="5"/>
  <c r="I2390" i="5"/>
  <c r="H2390" i="5"/>
  <c r="R2390" i="5"/>
  <c r="I2369" i="5"/>
  <c r="H2369" i="5"/>
  <c r="F2369" i="5"/>
  <c r="R2369" i="5"/>
  <c r="J2369" i="5"/>
  <c r="J2320" i="5"/>
  <c r="H2320" i="5"/>
  <c r="F2320" i="5"/>
  <c r="R2320" i="5"/>
  <c r="I2320" i="5"/>
  <c r="F2229" i="5"/>
  <c r="R2229" i="5"/>
  <c r="I2229" i="5"/>
  <c r="J2229" i="5"/>
  <c r="H2229" i="5"/>
  <c r="X2229" i="5"/>
  <c r="J2134" i="5"/>
  <c r="R2134" i="5"/>
  <c r="I2134" i="5"/>
  <c r="H2134" i="5"/>
  <c r="F2134" i="5"/>
  <c r="I2077" i="5"/>
  <c r="H2077" i="5"/>
  <c r="F2077" i="5"/>
  <c r="R2077" i="5"/>
  <c r="J2077" i="5"/>
  <c r="H2208" i="5"/>
  <c r="F2208" i="5"/>
  <c r="R2208" i="5"/>
  <c r="J2208" i="5"/>
  <c r="I2208" i="5"/>
  <c r="F2164" i="5"/>
  <c r="R2164" i="5"/>
  <c r="J2164" i="5"/>
  <c r="I2164" i="5"/>
  <c r="H2164" i="5"/>
  <c r="R2114" i="5"/>
  <c r="J2114" i="5"/>
  <c r="I2114" i="5"/>
  <c r="H2114" i="5"/>
  <c r="F2114" i="5"/>
  <c r="H2056" i="5"/>
  <c r="F2056" i="5"/>
  <c r="J2056" i="5"/>
  <c r="I2056" i="5"/>
  <c r="R2056" i="5"/>
  <c r="F2040" i="5"/>
  <c r="I2040" i="5"/>
  <c r="H2040" i="5"/>
  <c r="R2040" i="5"/>
  <c r="J2040" i="5"/>
  <c r="H2093" i="5"/>
  <c r="F2093" i="5"/>
  <c r="R2093" i="5"/>
  <c r="J2093" i="5"/>
  <c r="H2180" i="5"/>
  <c r="F2180" i="5"/>
  <c r="R2180" i="5"/>
  <c r="J2180" i="5"/>
  <c r="I2180" i="5"/>
  <c r="F2028" i="5"/>
  <c r="R2028" i="5"/>
  <c r="I2033" i="5"/>
  <c r="H2033" i="5"/>
  <c r="F2033" i="5"/>
  <c r="R2033" i="5"/>
  <c r="J2033" i="5"/>
  <c r="I1997" i="5"/>
  <c r="H1997" i="5"/>
  <c r="F1997" i="5"/>
  <c r="R1997" i="5"/>
  <c r="J1997" i="5"/>
  <c r="I2081" i="5"/>
  <c r="H2081" i="5"/>
  <c r="R2081" i="5"/>
  <c r="J2081" i="5"/>
  <c r="F2020" i="5"/>
  <c r="R2020" i="5"/>
  <c r="J2020" i="5"/>
  <c r="I2020" i="5"/>
  <c r="H2020" i="5"/>
  <c r="F2012" i="5"/>
  <c r="R2012" i="5"/>
  <c r="I2012" i="5"/>
  <c r="H2012" i="5"/>
  <c r="F2004" i="5"/>
  <c r="R2004" i="5"/>
  <c r="J2004" i="5"/>
  <c r="I2004" i="5"/>
  <c r="H2004" i="5"/>
  <c r="F1996" i="5"/>
  <c r="R1996" i="5"/>
  <c r="J1996" i="5"/>
  <c r="I1996" i="5"/>
  <c r="H1996" i="5"/>
  <c r="R1968" i="5"/>
  <c r="J1968" i="5"/>
  <c r="I1968" i="5"/>
  <c r="H1968" i="5"/>
  <c r="F1968" i="5"/>
  <c r="F1814" i="5"/>
  <c r="R1814" i="5"/>
  <c r="J1814" i="5"/>
  <c r="I1814" i="5"/>
  <c r="H1814" i="5"/>
  <c r="I1876" i="5"/>
  <c r="H1876" i="5"/>
  <c r="F1876" i="5"/>
  <c r="J1876" i="5"/>
  <c r="R1876" i="5"/>
  <c r="R1908" i="5"/>
  <c r="J1908" i="5"/>
  <c r="I1908" i="5"/>
  <c r="H1908" i="5"/>
  <c r="F1908" i="5"/>
  <c r="J2205" i="5"/>
  <c r="I2205" i="5"/>
  <c r="H2205" i="5"/>
  <c r="R2205" i="5"/>
  <c r="F2205" i="5"/>
  <c r="R1976" i="5"/>
  <c r="J1976" i="5"/>
  <c r="I1976" i="5"/>
  <c r="H1976" i="5"/>
  <c r="F1976" i="5"/>
  <c r="R1761" i="5"/>
  <c r="F1761" i="5"/>
  <c r="J1761" i="5"/>
  <c r="I1761" i="5"/>
  <c r="H1761" i="5"/>
  <c r="H1745" i="5"/>
  <c r="F1745" i="5"/>
  <c r="R1745" i="5"/>
  <c r="J1745" i="5"/>
  <c r="I1745" i="5"/>
  <c r="H1713" i="5"/>
  <c r="F1713" i="5"/>
  <c r="R1713" i="5"/>
  <c r="J1713" i="5"/>
  <c r="I1713" i="5"/>
  <c r="F2024" i="5"/>
  <c r="R2024" i="5"/>
  <c r="J2024" i="5"/>
  <c r="I2024" i="5"/>
  <c r="H2024" i="5"/>
  <c r="J1822" i="5"/>
  <c r="R1822" i="5"/>
  <c r="I1822" i="5"/>
  <c r="H1822" i="5"/>
  <c r="F1822" i="5"/>
  <c r="H1705" i="5"/>
  <c r="F1705" i="5"/>
  <c r="R1705" i="5"/>
  <c r="I1705" i="5"/>
  <c r="J1705" i="5"/>
  <c r="R1687" i="5"/>
  <c r="H1687" i="5"/>
  <c r="F1687" i="5"/>
  <c r="J1687" i="5"/>
  <c r="I1687" i="5"/>
  <c r="I1664" i="5"/>
  <c r="H1664" i="5"/>
  <c r="F1664" i="5"/>
  <c r="J1664" i="5"/>
  <c r="R1664" i="5"/>
  <c r="I1648" i="5"/>
  <c r="H1648" i="5"/>
  <c r="F1648" i="5"/>
  <c r="R1648" i="5"/>
  <c r="J1648" i="5"/>
  <c r="I1632" i="5"/>
  <c r="H1632" i="5"/>
  <c r="F1632" i="5"/>
  <c r="R1632" i="5"/>
  <c r="J1632" i="5"/>
  <c r="I1616" i="5"/>
  <c r="H1616" i="5"/>
  <c r="F1616" i="5"/>
  <c r="R1616" i="5"/>
  <c r="J1616" i="5"/>
  <c r="I1600" i="5"/>
  <c r="H1600" i="5"/>
  <c r="F1600" i="5"/>
  <c r="R1600" i="5"/>
  <c r="J1600" i="5"/>
  <c r="I1584" i="5"/>
  <c r="H1584" i="5"/>
  <c r="F1584" i="5"/>
  <c r="R1584" i="5"/>
  <c r="J1584" i="5"/>
  <c r="H1568" i="5"/>
  <c r="F1568" i="5"/>
  <c r="R1568" i="5"/>
  <c r="J1568" i="5"/>
  <c r="I1568" i="5"/>
  <c r="F1552" i="5"/>
  <c r="R1552" i="5"/>
  <c r="J1552" i="5"/>
  <c r="I1552" i="5"/>
  <c r="H1552" i="5"/>
  <c r="F1536" i="5"/>
  <c r="R1536" i="5"/>
  <c r="J1536" i="5"/>
  <c r="I1536" i="5"/>
  <c r="H1536" i="5"/>
  <c r="R1520" i="5"/>
  <c r="J1520" i="5"/>
  <c r="I1520" i="5"/>
  <c r="H1520" i="5"/>
  <c r="F1504" i="5"/>
  <c r="R1504" i="5"/>
  <c r="J1504" i="5"/>
  <c r="I1504" i="5"/>
  <c r="H1504" i="5"/>
  <c r="R1788" i="5"/>
  <c r="J1788" i="5"/>
  <c r="I1788" i="5"/>
  <c r="H1788" i="5"/>
  <c r="F1788" i="5"/>
  <c r="I1684" i="5"/>
  <c r="J1684" i="5"/>
  <c r="H1684" i="5"/>
  <c r="F1684" i="5"/>
  <c r="R1684" i="5"/>
  <c r="R1566" i="5"/>
  <c r="J1566" i="5"/>
  <c r="I1566" i="5"/>
  <c r="H1566" i="5"/>
  <c r="F1566" i="5"/>
  <c r="R1641" i="5"/>
  <c r="J1641" i="5"/>
  <c r="I1641" i="5"/>
  <c r="H1641" i="5"/>
  <c r="F1641" i="5"/>
  <c r="R1605" i="5"/>
  <c r="J1605" i="5"/>
  <c r="I1605" i="5"/>
  <c r="H1605" i="5"/>
  <c r="F1605" i="5"/>
  <c r="R1633" i="5"/>
  <c r="J1633" i="5"/>
  <c r="I1633" i="5"/>
  <c r="H1633" i="5"/>
  <c r="F1633" i="5"/>
  <c r="R1490" i="5"/>
  <c r="J1490" i="5"/>
  <c r="H1490" i="5"/>
  <c r="I1490" i="5"/>
  <c r="F1490" i="5"/>
  <c r="I1553" i="5"/>
  <c r="H1553" i="5"/>
  <c r="F1553" i="5"/>
  <c r="R1553" i="5"/>
  <c r="J1553" i="5"/>
  <c r="I1521" i="5"/>
  <c r="H1521" i="5"/>
  <c r="F1521" i="5"/>
  <c r="R1521" i="5"/>
  <c r="J1521" i="5"/>
  <c r="R1280" i="5"/>
  <c r="H1280" i="5"/>
  <c r="F1280" i="5"/>
  <c r="J1280" i="5"/>
  <c r="I1280" i="5"/>
  <c r="R1514" i="5"/>
  <c r="J1514" i="5"/>
  <c r="I1514" i="5"/>
  <c r="H1514" i="5"/>
  <c r="F1514" i="5"/>
  <c r="R1302" i="5"/>
  <c r="J1302" i="5"/>
  <c r="H1302" i="5"/>
  <c r="F1302" i="5"/>
  <c r="I1302" i="5"/>
  <c r="F1341" i="5"/>
  <c r="R1341" i="5"/>
  <c r="J1341" i="5"/>
  <c r="I1341" i="5"/>
  <c r="H1341" i="5"/>
  <c r="I1470" i="5"/>
  <c r="H1470" i="5"/>
  <c r="F1470" i="5"/>
  <c r="R1470" i="5"/>
  <c r="J1470" i="5"/>
  <c r="H1076" i="5"/>
  <c r="F1076" i="5"/>
  <c r="R1076" i="5"/>
  <c r="I1076" i="5"/>
  <c r="J1076" i="5"/>
  <c r="J1569" i="5"/>
  <c r="I1569" i="5"/>
  <c r="H1569" i="5"/>
  <c r="F1569" i="5"/>
  <c r="R1569" i="5"/>
  <c r="R1502" i="5"/>
  <c r="J1502" i="5"/>
  <c r="I1502" i="5"/>
  <c r="H1502" i="5"/>
  <c r="F1502" i="5"/>
  <c r="H1149" i="5"/>
  <c r="R1149" i="5"/>
  <c r="J1149" i="5"/>
  <c r="I1149" i="5"/>
  <c r="F1149" i="5"/>
  <c r="H1050" i="5"/>
  <c r="F1050" i="5"/>
  <c r="R1050" i="5"/>
  <c r="I1050" i="5"/>
  <c r="J1050" i="5"/>
  <c r="H986" i="5"/>
  <c r="F986" i="5"/>
  <c r="X986" i="5"/>
  <c r="R986" i="5"/>
  <c r="I986" i="5"/>
  <c r="J986" i="5"/>
  <c r="F1340" i="5"/>
  <c r="R1340" i="5"/>
  <c r="J1340" i="5"/>
  <c r="I1340" i="5"/>
  <c r="H1340" i="5"/>
  <c r="R1310" i="5"/>
  <c r="J1310" i="5"/>
  <c r="H1310" i="5"/>
  <c r="F1310" i="5"/>
  <c r="I1310" i="5"/>
  <c r="I1265" i="5"/>
  <c r="H1265" i="5"/>
  <c r="R1265" i="5"/>
  <c r="J1265" i="5"/>
  <c r="F1265" i="5"/>
  <c r="I1233" i="5"/>
  <c r="H1233" i="5"/>
  <c r="R1233" i="5"/>
  <c r="J1233" i="5"/>
  <c r="F1233" i="5"/>
  <c r="I1201" i="5"/>
  <c r="H1201" i="5"/>
  <c r="R1201" i="5"/>
  <c r="J1201" i="5"/>
  <c r="F1201" i="5"/>
  <c r="F1292" i="5"/>
  <c r="R1292" i="5"/>
  <c r="J1292" i="5"/>
  <c r="I1292" i="5"/>
  <c r="H1292" i="5"/>
  <c r="R1272" i="5"/>
  <c r="J1272" i="5"/>
  <c r="H1272" i="5"/>
  <c r="F1264" i="5"/>
  <c r="R1264" i="5"/>
  <c r="J1264" i="5"/>
  <c r="H1264" i="5"/>
  <c r="F1256" i="5"/>
  <c r="R1256" i="5"/>
  <c r="J1256" i="5"/>
  <c r="I1256" i="5"/>
  <c r="H1256" i="5"/>
  <c r="F1248" i="5"/>
  <c r="R1248" i="5"/>
  <c r="J1248" i="5"/>
  <c r="I1248" i="5"/>
  <c r="H1248" i="5"/>
  <c r="F1240" i="5"/>
  <c r="R1240" i="5"/>
  <c r="J1240" i="5"/>
  <c r="I1240" i="5"/>
  <c r="H1240" i="5"/>
  <c r="F1232" i="5"/>
  <c r="R1232" i="5"/>
  <c r="J1232" i="5"/>
  <c r="I1232" i="5"/>
  <c r="H1232" i="5"/>
  <c r="F1224" i="5"/>
  <c r="R1224" i="5"/>
  <c r="J1224" i="5"/>
  <c r="I1224" i="5"/>
  <c r="H1224" i="5"/>
  <c r="F1216" i="5"/>
  <c r="R1216" i="5"/>
  <c r="J1216" i="5"/>
  <c r="I1216" i="5"/>
  <c r="H1216" i="5"/>
  <c r="H954" i="5"/>
  <c r="F954" i="5"/>
  <c r="X954" i="5"/>
  <c r="R954" i="5"/>
  <c r="J954" i="5"/>
  <c r="I954" i="5"/>
  <c r="H1173" i="5"/>
  <c r="R1173" i="5"/>
  <c r="J1173" i="5"/>
  <c r="F1173" i="5"/>
  <c r="I1173" i="5"/>
  <c r="R853" i="5"/>
  <c r="I853" i="5"/>
  <c r="H853" i="5"/>
  <c r="F853" i="5"/>
  <c r="J853" i="5"/>
  <c r="X842" i="5"/>
  <c r="R842" i="5"/>
  <c r="I842" i="5"/>
  <c r="F842" i="5"/>
  <c r="J842" i="5"/>
  <c r="H842" i="5"/>
  <c r="H946" i="5"/>
  <c r="F946" i="5"/>
  <c r="X946" i="5"/>
  <c r="R946" i="5"/>
  <c r="J946" i="5"/>
  <c r="I946" i="5"/>
  <c r="R837" i="5"/>
  <c r="I837" i="5"/>
  <c r="H837" i="5"/>
  <c r="F837" i="5"/>
  <c r="J837" i="5"/>
  <c r="J975" i="5"/>
  <c r="I975" i="5"/>
  <c r="H975" i="5"/>
  <c r="R975" i="5"/>
  <c r="F975" i="5"/>
  <c r="J1023" i="5"/>
  <c r="I1023" i="5"/>
  <c r="H1023" i="5"/>
  <c r="R1023" i="5"/>
  <c r="F1023" i="5"/>
  <c r="R854" i="5"/>
  <c r="J854" i="5"/>
  <c r="I854" i="5"/>
  <c r="F854" i="5"/>
  <c r="H854" i="5"/>
  <c r="R800" i="5"/>
  <c r="I800" i="5"/>
  <c r="H800" i="5"/>
  <c r="J800" i="5"/>
  <c r="F800" i="5"/>
  <c r="J765" i="5"/>
  <c r="I765" i="5"/>
  <c r="F765" i="5"/>
  <c r="R765" i="5"/>
  <c r="H765" i="5"/>
  <c r="X810" i="5"/>
  <c r="R810" i="5"/>
  <c r="I810" i="5"/>
  <c r="F810" i="5"/>
  <c r="J810" i="5"/>
  <c r="H810" i="5"/>
  <c r="R849" i="5"/>
  <c r="I849" i="5"/>
  <c r="J849" i="5"/>
  <c r="H849" i="5"/>
  <c r="F849" i="5"/>
  <c r="J637" i="5"/>
  <c r="I637" i="5"/>
  <c r="X637" i="5"/>
  <c r="F637" i="5"/>
  <c r="R637" i="5"/>
  <c r="H637" i="5"/>
  <c r="I607" i="5"/>
  <c r="H607" i="5"/>
  <c r="F607" i="5"/>
  <c r="R607" i="5"/>
  <c r="J607" i="5"/>
  <c r="I575" i="5"/>
  <c r="H575" i="5"/>
  <c r="F575" i="5"/>
  <c r="R575" i="5"/>
  <c r="J575" i="5"/>
  <c r="I543" i="5"/>
  <c r="H543" i="5"/>
  <c r="F543" i="5"/>
  <c r="J543" i="5"/>
  <c r="R533" i="5"/>
  <c r="J533" i="5"/>
  <c r="F533" i="5"/>
  <c r="I533" i="5"/>
  <c r="H533" i="5"/>
  <c r="H519" i="5"/>
  <c r="F519" i="5"/>
  <c r="R519" i="5"/>
  <c r="J519" i="5"/>
  <c r="I519" i="5"/>
  <c r="I476" i="5"/>
  <c r="H476" i="5"/>
  <c r="F476" i="5"/>
  <c r="R476" i="5"/>
  <c r="J476" i="5"/>
  <c r="F479" i="5"/>
  <c r="R479" i="5"/>
  <c r="J479" i="5"/>
  <c r="I479" i="5"/>
  <c r="H479" i="5"/>
  <c r="I480" i="5"/>
  <c r="H480" i="5"/>
  <c r="J480" i="5"/>
  <c r="F480" i="5"/>
  <c r="R480" i="5"/>
  <c r="H464" i="5"/>
  <c r="J464" i="5"/>
  <c r="F464" i="5"/>
  <c r="R464" i="5"/>
  <c r="I448" i="5"/>
  <c r="H448" i="5"/>
  <c r="J448" i="5"/>
  <c r="F448" i="5"/>
  <c r="R448" i="5"/>
  <c r="I432" i="5"/>
  <c r="H432" i="5"/>
  <c r="J432" i="5"/>
  <c r="F432" i="5"/>
  <c r="R432" i="5"/>
  <c r="R340" i="5"/>
  <c r="J340" i="5"/>
  <c r="I340" i="5"/>
  <c r="H340" i="5"/>
  <c r="F340" i="5"/>
  <c r="R304" i="5"/>
  <c r="I304" i="5"/>
  <c r="H304" i="5"/>
  <c r="F304" i="5"/>
  <c r="J304" i="5"/>
  <c r="J126" i="5"/>
  <c r="H126" i="5"/>
  <c r="F126" i="5"/>
  <c r="R126" i="5"/>
  <c r="I126" i="5"/>
  <c r="J270" i="5"/>
  <c r="F270" i="5"/>
  <c r="R270" i="5"/>
  <c r="I270" i="5"/>
  <c r="H270" i="5"/>
  <c r="J162" i="5"/>
  <c r="I162" i="5"/>
  <c r="J118" i="5"/>
  <c r="H118" i="5"/>
  <c r="F118" i="5"/>
  <c r="R118" i="5"/>
  <c r="I118" i="5"/>
  <c r="F2364" i="5"/>
  <c r="R2364" i="5"/>
  <c r="I2364" i="5"/>
  <c r="H2364" i="5"/>
  <c r="J2364" i="5"/>
  <c r="R2338" i="5"/>
  <c r="J2338" i="5"/>
  <c r="I2338" i="5"/>
  <c r="F2338" i="5"/>
  <c r="H2338" i="5"/>
  <c r="H2273" i="5"/>
  <c r="F2273" i="5"/>
  <c r="R2273" i="5"/>
  <c r="I2273" i="5"/>
  <c r="J2273" i="5"/>
  <c r="H2269" i="5"/>
  <c r="F2269" i="5"/>
  <c r="I2269" i="5"/>
  <c r="R2269" i="5"/>
  <c r="J2269" i="5"/>
  <c r="I2234" i="5"/>
  <c r="J2234" i="5"/>
  <c r="H2234" i="5"/>
  <c r="F2234" i="5"/>
  <c r="R2234" i="5"/>
  <c r="R2232" i="5"/>
  <c r="I2232" i="5"/>
  <c r="J2232" i="5"/>
  <c r="H2232" i="5"/>
  <c r="F2232" i="5"/>
  <c r="H2065" i="5"/>
  <c r="F2065" i="5"/>
  <c r="R2065" i="5"/>
  <c r="J2065" i="5"/>
  <c r="I2065" i="5"/>
  <c r="R2223" i="5"/>
  <c r="I2223" i="5"/>
  <c r="H2223" i="5"/>
  <c r="F2223" i="5"/>
  <c r="J2223" i="5"/>
  <c r="I2041" i="5"/>
  <c r="H2041" i="5"/>
  <c r="F2041" i="5"/>
  <c r="R2041" i="5"/>
  <c r="J2041" i="5"/>
  <c r="R1900" i="5"/>
  <c r="J1900" i="5"/>
  <c r="I1900" i="5"/>
  <c r="H1900" i="5"/>
  <c r="F1900" i="5"/>
  <c r="R1912" i="5"/>
  <c r="J1912" i="5"/>
  <c r="I1912" i="5"/>
  <c r="H1912" i="5"/>
  <c r="F1912" i="5"/>
  <c r="J1830" i="5"/>
  <c r="R1830" i="5"/>
  <c r="I1830" i="5"/>
  <c r="H1830" i="5"/>
  <c r="F1830" i="5"/>
  <c r="J1738" i="5"/>
  <c r="I1738" i="5"/>
  <c r="H1738" i="5"/>
  <c r="F1738" i="5"/>
  <c r="R1738" i="5"/>
  <c r="J1730" i="5"/>
  <c r="I1730" i="5"/>
  <c r="H1730" i="5"/>
  <c r="R1730" i="5"/>
  <c r="J1722" i="5"/>
  <c r="I1722" i="5"/>
  <c r="H1722" i="5"/>
  <c r="F1722" i="5"/>
  <c r="R1722" i="5"/>
  <c r="I1668" i="5"/>
  <c r="H1668" i="5"/>
  <c r="J1668" i="5"/>
  <c r="R1668" i="5"/>
  <c r="I1636" i="5"/>
  <c r="H1636" i="5"/>
  <c r="F1636" i="5"/>
  <c r="J1636" i="5"/>
  <c r="R1636" i="5"/>
  <c r="I1588" i="5"/>
  <c r="H1588" i="5"/>
  <c r="F1588" i="5"/>
  <c r="R1588" i="5"/>
  <c r="J1588" i="5"/>
  <c r="F1556" i="5"/>
  <c r="R1556" i="5"/>
  <c r="J1556" i="5"/>
  <c r="I1556" i="5"/>
  <c r="H1556" i="5"/>
  <c r="F1524" i="5"/>
  <c r="R1524" i="5"/>
  <c r="J1524" i="5"/>
  <c r="I1524" i="5"/>
  <c r="H1524" i="5"/>
  <c r="R1601" i="5"/>
  <c r="J1601" i="5"/>
  <c r="I1601" i="5"/>
  <c r="H1601" i="5"/>
  <c r="F1601" i="5"/>
  <c r="R1621" i="5"/>
  <c r="J1621" i="5"/>
  <c r="I1621" i="5"/>
  <c r="H1621" i="5"/>
  <c r="F1621" i="5"/>
  <c r="I1513" i="5"/>
  <c r="H1513" i="5"/>
  <c r="F1513" i="5"/>
  <c r="R1513" i="5"/>
  <c r="J1513" i="5"/>
  <c r="H1398" i="5"/>
  <c r="F1398" i="5"/>
  <c r="I1398" i="5"/>
  <c r="R1398" i="5"/>
  <c r="J1398" i="5"/>
  <c r="I1474" i="5"/>
  <c r="H1474" i="5"/>
  <c r="F1474" i="5"/>
  <c r="J1474" i="5"/>
  <c r="R1474" i="5"/>
  <c r="R1554" i="5"/>
  <c r="J1554" i="5"/>
  <c r="I1554" i="5"/>
  <c r="H1554" i="5"/>
  <c r="F1554" i="5"/>
  <c r="H1177" i="5"/>
  <c r="F1177" i="5"/>
  <c r="J1177" i="5"/>
  <c r="I1177" i="5"/>
  <c r="H1113" i="5"/>
  <c r="F1113" i="5"/>
  <c r="F1328" i="5"/>
  <c r="R1328" i="5"/>
  <c r="J1328" i="5"/>
  <c r="I1328" i="5"/>
  <c r="H1328" i="5"/>
  <c r="R1538" i="5"/>
  <c r="J1538" i="5"/>
  <c r="I1538" i="5"/>
  <c r="H1538" i="5"/>
  <c r="F1538" i="5"/>
  <c r="F1116" i="5"/>
  <c r="R1116" i="5"/>
  <c r="J1116" i="5"/>
  <c r="H1116" i="5"/>
  <c r="I1116" i="5"/>
  <c r="H1034" i="5"/>
  <c r="F1034" i="5"/>
  <c r="X1034" i="5"/>
  <c r="R1034" i="5"/>
  <c r="I1034" i="5"/>
  <c r="J1034" i="5"/>
  <c r="H970" i="5"/>
  <c r="F970" i="5"/>
  <c r="R970" i="5"/>
  <c r="J970" i="5"/>
  <c r="I970" i="5"/>
  <c r="F1349" i="5"/>
  <c r="R1349" i="5"/>
  <c r="J1349" i="5"/>
  <c r="I1349" i="5"/>
  <c r="H1349" i="5"/>
  <c r="I1273" i="5"/>
  <c r="H1273" i="5"/>
  <c r="R1273" i="5"/>
  <c r="J1273" i="5"/>
  <c r="F1273" i="5"/>
  <c r="I1241" i="5"/>
  <c r="H1241" i="5"/>
  <c r="R1241" i="5"/>
  <c r="J1241" i="5"/>
  <c r="F1241" i="5"/>
  <c r="I1209" i="5"/>
  <c r="H1209" i="5"/>
  <c r="R1209" i="5"/>
  <c r="J1209" i="5"/>
  <c r="F1209" i="5"/>
  <c r="F1144" i="5"/>
  <c r="J1144" i="5"/>
  <c r="H1144" i="5"/>
  <c r="R1144" i="5"/>
  <c r="H1070" i="5"/>
  <c r="F1070" i="5"/>
  <c r="R1070" i="5"/>
  <c r="J1070" i="5"/>
  <c r="I1070" i="5"/>
  <c r="H1038" i="5"/>
  <c r="F1038" i="5"/>
  <c r="R1038" i="5"/>
  <c r="J1038" i="5"/>
  <c r="I1038" i="5"/>
  <c r="H1006" i="5"/>
  <c r="F1006" i="5"/>
  <c r="R1006" i="5"/>
  <c r="J1006" i="5"/>
  <c r="I1006" i="5"/>
  <c r="R1530" i="5"/>
  <c r="J1530" i="5"/>
  <c r="I1530" i="5"/>
  <c r="H1530" i="5"/>
  <c r="F1530" i="5"/>
  <c r="R1326" i="5"/>
  <c r="J1326" i="5"/>
  <c r="H1326" i="5"/>
  <c r="F1326" i="5"/>
  <c r="I1326" i="5"/>
  <c r="R869" i="5"/>
  <c r="I869" i="5"/>
  <c r="H869" i="5"/>
  <c r="F869" i="5"/>
  <c r="J869" i="5"/>
  <c r="H1137" i="5"/>
  <c r="J1137" i="5"/>
  <c r="I1137" i="5"/>
  <c r="F1137" i="5"/>
  <c r="R1137" i="5"/>
  <c r="F914" i="5"/>
  <c r="R914" i="5"/>
  <c r="J914" i="5"/>
  <c r="I914" i="5"/>
  <c r="H914" i="5"/>
  <c r="R872" i="5"/>
  <c r="I872" i="5"/>
  <c r="J872" i="5"/>
  <c r="H872" i="5"/>
  <c r="F872" i="5"/>
  <c r="J927" i="5"/>
  <c r="I927" i="5"/>
  <c r="H927" i="5"/>
  <c r="R927" i="5"/>
  <c r="F927" i="5"/>
  <c r="I599" i="5"/>
  <c r="H599" i="5"/>
  <c r="F599" i="5"/>
  <c r="R599" i="5"/>
  <c r="J599" i="5"/>
  <c r="R617" i="5"/>
  <c r="J617" i="5"/>
  <c r="I617" i="5"/>
  <c r="H617" i="5"/>
  <c r="F617" i="5"/>
  <c r="R601" i="5"/>
  <c r="J601" i="5"/>
  <c r="I601" i="5"/>
  <c r="H601" i="5"/>
  <c r="F601" i="5"/>
  <c r="R585" i="5"/>
  <c r="J585" i="5"/>
  <c r="I585" i="5"/>
  <c r="H585" i="5"/>
  <c r="F585" i="5"/>
  <c r="R569" i="5"/>
  <c r="J569" i="5"/>
  <c r="I569" i="5"/>
  <c r="H569" i="5"/>
  <c r="F569" i="5"/>
  <c r="R553" i="5"/>
  <c r="J553" i="5"/>
  <c r="I553" i="5"/>
  <c r="H553" i="5"/>
  <c r="F553" i="5"/>
  <c r="I444" i="5"/>
  <c r="H444" i="5"/>
  <c r="F444" i="5"/>
  <c r="R444" i="5"/>
  <c r="J444" i="5"/>
  <c r="F2360" i="5"/>
  <c r="R2360" i="5"/>
  <c r="J2360" i="5"/>
  <c r="I2360" i="5"/>
  <c r="H2360" i="5"/>
  <c r="J2410" i="5"/>
  <c r="I2410" i="5"/>
  <c r="R2410" i="5"/>
  <c r="H2410" i="5"/>
  <c r="F2410" i="5"/>
  <c r="I2349" i="5"/>
  <c r="H2349" i="5"/>
  <c r="F2349" i="5"/>
  <c r="J2349" i="5"/>
  <c r="R2349" i="5"/>
  <c r="I2373" i="5"/>
  <c r="H2373" i="5"/>
  <c r="F2373" i="5"/>
  <c r="J2373" i="5"/>
  <c r="R2373" i="5"/>
  <c r="H2289" i="5"/>
  <c r="F2289" i="5"/>
  <c r="R2289" i="5"/>
  <c r="J2289" i="5"/>
  <c r="I2289" i="5"/>
  <c r="I2053" i="5"/>
  <c r="H2053" i="5"/>
  <c r="F2053" i="5"/>
  <c r="R2053" i="5"/>
  <c r="J2053" i="5"/>
  <c r="I1680" i="5"/>
  <c r="R1680" i="5"/>
  <c r="J1680" i="5"/>
  <c r="H1680" i="5"/>
  <c r="F1680" i="5"/>
  <c r="R1653" i="5"/>
  <c r="J1653" i="5"/>
  <c r="I1653" i="5"/>
  <c r="H1653" i="5"/>
  <c r="F1653" i="5"/>
  <c r="R1617" i="5"/>
  <c r="J1617" i="5"/>
  <c r="I1617" i="5"/>
  <c r="H1617" i="5"/>
  <c r="F1617" i="5"/>
  <c r="J1343" i="5"/>
  <c r="I1343" i="5"/>
  <c r="R1343" i="5"/>
  <c r="H1343" i="5"/>
  <c r="F1343" i="5"/>
  <c r="I1237" i="5"/>
  <c r="H1237" i="5"/>
  <c r="R1237" i="5"/>
  <c r="J1237" i="5"/>
  <c r="F1237" i="5"/>
  <c r="F906" i="5"/>
  <c r="R906" i="5"/>
  <c r="I906" i="5"/>
  <c r="H906" i="5"/>
  <c r="J906" i="5"/>
  <c r="F902" i="5"/>
  <c r="R902" i="5"/>
  <c r="H902" i="5"/>
  <c r="J902" i="5"/>
  <c r="I902" i="5"/>
  <c r="X826" i="5"/>
  <c r="R826" i="5"/>
  <c r="I826" i="5"/>
  <c r="F826" i="5"/>
  <c r="J826" i="5"/>
  <c r="H826" i="5"/>
  <c r="I460" i="5"/>
  <c r="H460" i="5"/>
  <c r="F460" i="5"/>
  <c r="R460" i="5"/>
  <c r="J460" i="5"/>
  <c r="J384" i="5"/>
  <c r="F384" i="5"/>
  <c r="R352" i="5"/>
  <c r="J352" i="5"/>
  <c r="I352" i="5"/>
  <c r="H352" i="5"/>
  <c r="F352" i="5"/>
  <c r="J158" i="5"/>
  <c r="I158" i="5"/>
  <c r="H158" i="5"/>
  <c r="F158" i="5"/>
  <c r="R158" i="5"/>
  <c r="R98" i="5"/>
  <c r="J134" i="5"/>
  <c r="H134" i="5"/>
  <c r="F134" i="5"/>
  <c r="R134" i="5"/>
  <c r="I134" i="5"/>
  <c r="J2421" i="5"/>
  <c r="I2421" i="5"/>
  <c r="R2421" i="5"/>
  <c r="H2421" i="5"/>
  <c r="F2421" i="5"/>
  <c r="F45" i="6"/>
  <c r="F66" i="6"/>
  <c r="F50" i="6"/>
  <c r="F30" i="6"/>
  <c r="F35" i="6"/>
  <c r="F40" i="6"/>
  <c r="F2352" i="5"/>
  <c r="R2352" i="5"/>
  <c r="J2352" i="5"/>
  <c r="I2352" i="5"/>
  <c r="H2352" i="5"/>
  <c r="J2433" i="5"/>
  <c r="I2433" i="5"/>
  <c r="H2433" i="5"/>
  <c r="F2433" i="5"/>
  <c r="R2433" i="5"/>
  <c r="H2329" i="5"/>
  <c r="I2329" i="5"/>
  <c r="F2329" i="5"/>
  <c r="R2329" i="5"/>
  <c r="J2329" i="5"/>
  <c r="R2346" i="5"/>
  <c r="J2346" i="5"/>
  <c r="I2346" i="5"/>
  <c r="H2346" i="5"/>
  <c r="F2346" i="5"/>
  <c r="F2340" i="5"/>
  <c r="R2340" i="5"/>
  <c r="J2340" i="5"/>
  <c r="I2340" i="5"/>
  <c r="H2340" i="5"/>
  <c r="J2312" i="5"/>
  <c r="H2312" i="5"/>
  <c r="F2312" i="5"/>
  <c r="R2312" i="5"/>
  <c r="I2312" i="5"/>
  <c r="F2412" i="5"/>
  <c r="R2412" i="5"/>
  <c r="J2412" i="5"/>
  <c r="I2412" i="5"/>
  <c r="H2412" i="5"/>
  <c r="H2281" i="5"/>
  <c r="F2281" i="5"/>
  <c r="R2281" i="5"/>
  <c r="J2281" i="5"/>
  <c r="I2281" i="5"/>
  <c r="F2257" i="5"/>
  <c r="R2257" i="5"/>
  <c r="H2257" i="5"/>
  <c r="I2257" i="5"/>
  <c r="J2257" i="5"/>
  <c r="R2366" i="5"/>
  <c r="J2366" i="5"/>
  <c r="I2366" i="5"/>
  <c r="H2366" i="5"/>
  <c r="F2366" i="5"/>
  <c r="J2286" i="5"/>
  <c r="I2286" i="5"/>
  <c r="H2286" i="5"/>
  <c r="F2286" i="5"/>
  <c r="R2286" i="5"/>
  <c r="I2218" i="5"/>
  <c r="H2204" i="5"/>
  <c r="F2204" i="5"/>
  <c r="R2204" i="5"/>
  <c r="J2204" i="5"/>
  <c r="I2204" i="5"/>
  <c r="I2073" i="5"/>
  <c r="H2073" i="5"/>
  <c r="F2073" i="5"/>
  <c r="R2073" i="5"/>
  <c r="J2073" i="5"/>
  <c r="H2061" i="5"/>
  <c r="R2061" i="5"/>
  <c r="J2061" i="5"/>
  <c r="I2061" i="5"/>
  <c r="F2061" i="5"/>
  <c r="R2078" i="5"/>
  <c r="J2078" i="5"/>
  <c r="I2078" i="5"/>
  <c r="H2078" i="5"/>
  <c r="X2078" i="5"/>
  <c r="F2078" i="5"/>
  <c r="F1992" i="5"/>
  <c r="R1992" i="5"/>
  <c r="J1992" i="5"/>
  <c r="I1992" i="5"/>
  <c r="H1992" i="5"/>
  <c r="H2161" i="5"/>
  <c r="R2161" i="5"/>
  <c r="J2161" i="5"/>
  <c r="I2161" i="5"/>
  <c r="F2161" i="5"/>
  <c r="I2045" i="5"/>
  <c r="H2045" i="5"/>
  <c r="F2045" i="5"/>
  <c r="R2045" i="5"/>
  <c r="J2045" i="5"/>
  <c r="R2018" i="5"/>
  <c r="J2018" i="5"/>
  <c r="H2018" i="5"/>
  <c r="F2018" i="5"/>
  <c r="I2018" i="5"/>
  <c r="R2090" i="5"/>
  <c r="J2090" i="5"/>
  <c r="I2090" i="5"/>
  <c r="H2090" i="5"/>
  <c r="F2090" i="5"/>
  <c r="R1948" i="5"/>
  <c r="J1948" i="5"/>
  <c r="I1948" i="5"/>
  <c r="H1948" i="5"/>
  <c r="F1810" i="5"/>
  <c r="R1810" i="5"/>
  <c r="J1810" i="5"/>
  <c r="I1810" i="5"/>
  <c r="H1810" i="5"/>
  <c r="R1928" i="5"/>
  <c r="J1928" i="5"/>
  <c r="I1928" i="5"/>
  <c r="H1928" i="5"/>
  <c r="F1928" i="5"/>
  <c r="R1896" i="5"/>
  <c r="I1896" i="5"/>
  <c r="H1896" i="5"/>
  <c r="F1896" i="5"/>
  <c r="J1896" i="5"/>
  <c r="I1759" i="5"/>
  <c r="R1759" i="5"/>
  <c r="J1759" i="5"/>
  <c r="H1759" i="5"/>
  <c r="F1759" i="5"/>
  <c r="H1741" i="5"/>
  <c r="F1741" i="5"/>
  <c r="R1741" i="5"/>
  <c r="J1741" i="5"/>
  <c r="I1741" i="5"/>
  <c r="I1892" i="5"/>
  <c r="H1892" i="5"/>
  <c r="F1892" i="5"/>
  <c r="R1892" i="5"/>
  <c r="J1892" i="5"/>
  <c r="I1880" i="5"/>
  <c r="H1880" i="5"/>
  <c r="F1880" i="5"/>
  <c r="R1880" i="5"/>
  <c r="J1880" i="5"/>
  <c r="I1754" i="5"/>
  <c r="H1754" i="5"/>
  <c r="F1754" i="5"/>
  <c r="R1754" i="5"/>
  <c r="J1754" i="5"/>
  <c r="H1697" i="5"/>
  <c r="F1697" i="5"/>
  <c r="R1697" i="5"/>
  <c r="J1697" i="5"/>
  <c r="I1697" i="5"/>
  <c r="R1681" i="5"/>
  <c r="J1681" i="5"/>
  <c r="I1681" i="5"/>
  <c r="H1681" i="5"/>
  <c r="F1681" i="5"/>
  <c r="I1686" i="5"/>
  <c r="R1686" i="5"/>
  <c r="J1686" i="5"/>
  <c r="H1686" i="5"/>
  <c r="F1686" i="5"/>
  <c r="R1593" i="5"/>
  <c r="J1593" i="5"/>
  <c r="I1593" i="5"/>
  <c r="H1593" i="5"/>
  <c r="F1593" i="5"/>
  <c r="J1351" i="5"/>
  <c r="I1351" i="5"/>
  <c r="R1351" i="5"/>
  <c r="H1351" i="5"/>
  <c r="F1351" i="5"/>
  <c r="I1541" i="5"/>
  <c r="H1541" i="5"/>
  <c r="F1541" i="5"/>
  <c r="R1541" i="5"/>
  <c r="J1541" i="5"/>
  <c r="I1509" i="5"/>
  <c r="H1509" i="5"/>
  <c r="F1509" i="5"/>
  <c r="R1509" i="5"/>
  <c r="J1509" i="5"/>
  <c r="X1509" i="5"/>
  <c r="F1661" i="5"/>
  <c r="F1316" i="5"/>
  <c r="R1316" i="5"/>
  <c r="J1316" i="5"/>
  <c r="I1316" i="5"/>
  <c r="H1316" i="5"/>
  <c r="I1317" i="5"/>
  <c r="H1317" i="5"/>
  <c r="X1317" i="5"/>
  <c r="R1317" i="5"/>
  <c r="J1317" i="5"/>
  <c r="F1317" i="5"/>
  <c r="I1486" i="5"/>
  <c r="H1486" i="5"/>
  <c r="F1486" i="5"/>
  <c r="X1486" i="5"/>
  <c r="R1486" i="5"/>
  <c r="J1486" i="5"/>
  <c r="H1185" i="5"/>
  <c r="R1185" i="5"/>
  <c r="I1185" i="5"/>
  <c r="F1185" i="5"/>
  <c r="J1185" i="5"/>
  <c r="H1153" i="5"/>
  <c r="R1153" i="5"/>
  <c r="I1153" i="5"/>
  <c r="F1153" i="5"/>
  <c r="J1153" i="5"/>
  <c r="H1121" i="5"/>
  <c r="R1121" i="5"/>
  <c r="I1121" i="5"/>
  <c r="J1121" i="5"/>
  <c r="F1121" i="5"/>
  <c r="R1550" i="5"/>
  <c r="J1550" i="5"/>
  <c r="I1550" i="5"/>
  <c r="H1550" i="5"/>
  <c r="F1550" i="5"/>
  <c r="R1463" i="5"/>
  <c r="J1463" i="5"/>
  <c r="H1463" i="5"/>
  <c r="F1463" i="5"/>
  <c r="I1463" i="5"/>
  <c r="R1522" i="5"/>
  <c r="J1522" i="5"/>
  <c r="I1522" i="5"/>
  <c r="H1522" i="5"/>
  <c r="F1522" i="5"/>
  <c r="H1378" i="5"/>
  <c r="R1378" i="5"/>
  <c r="F1378" i="5"/>
  <c r="J1378" i="5"/>
  <c r="I1378" i="5"/>
  <c r="J1170" i="5"/>
  <c r="I1170" i="5"/>
  <c r="F1170" i="5"/>
  <c r="X1170" i="5"/>
  <c r="R1170" i="5"/>
  <c r="H1170" i="5"/>
  <c r="J1138" i="5"/>
  <c r="I1138" i="5"/>
  <c r="F1138" i="5"/>
  <c r="R1138" i="5"/>
  <c r="H1138" i="5"/>
  <c r="J1106" i="5"/>
  <c r="I1106" i="5"/>
  <c r="F1106" i="5"/>
  <c r="R1106" i="5"/>
  <c r="H1106" i="5"/>
  <c r="H1157" i="5"/>
  <c r="I1157" i="5"/>
  <c r="F1157" i="5"/>
  <c r="J1157" i="5"/>
  <c r="R1157" i="5"/>
  <c r="F1320" i="5"/>
  <c r="R1320" i="5"/>
  <c r="H1320" i="5"/>
  <c r="J1320" i="5"/>
  <c r="J1088" i="5"/>
  <c r="I1088" i="5"/>
  <c r="H1088" i="5"/>
  <c r="R1088" i="5"/>
  <c r="F1088" i="5"/>
  <c r="R1506" i="5"/>
  <c r="J1506" i="5"/>
  <c r="I1506" i="5"/>
  <c r="H1506" i="5"/>
  <c r="F1506" i="5"/>
  <c r="I1438" i="5"/>
  <c r="H1438" i="5"/>
  <c r="F1438" i="5"/>
  <c r="X1438" i="5"/>
  <c r="R1438" i="5"/>
  <c r="J1438" i="5"/>
  <c r="H1066" i="5"/>
  <c r="F1066" i="5"/>
  <c r="R1066" i="5"/>
  <c r="I1066" i="5"/>
  <c r="J1066" i="5"/>
  <c r="I1229" i="5"/>
  <c r="H1229" i="5"/>
  <c r="R1229" i="5"/>
  <c r="J1229" i="5"/>
  <c r="F1229" i="5"/>
  <c r="I1197" i="5"/>
  <c r="H1197" i="5"/>
  <c r="R1197" i="5"/>
  <c r="J1197" i="5"/>
  <c r="F1197" i="5"/>
  <c r="R1589" i="5"/>
  <c r="J1589" i="5"/>
  <c r="I1589" i="5"/>
  <c r="H1589" i="5"/>
  <c r="F1589" i="5"/>
  <c r="F1136" i="5"/>
  <c r="R1136" i="5"/>
  <c r="J1136" i="5"/>
  <c r="I1136" i="5"/>
  <c r="H1136" i="5"/>
  <c r="F1168" i="5"/>
  <c r="R1168" i="5"/>
  <c r="J1168" i="5"/>
  <c r="I1168" i="5"/>
  <c r="H1168" i="5"/>
  <c r="H1030" i="5"/>
  <c r="F1030" i="5"/>
  <c r="R1030" i="5"/>
  <c r="I1030" i="5"/>
  <c r="J1030" i="5"/>
  <c r="H966" i="5"/>
  <c r="F966" i="5"/>
  <c r="R966" i="5"/>
  <c r="J966" i="5"/>
  <c r="I966" i="5"/>
  <c r="F1148" i="5"/>
  <c r="R1148" i="5"/>
  <c r="J1148" i="5"/>
  <c r="H1148" i="5"/>
  <c r="I1148" i="5"/>
  <c r="H1026" i="5"/>
  <c r="F1026" i="5"/>
  <c r="X1026" i="5"/>
  <c r="R1026" i="5"/>
  <c r="J1026" i="5"/>
  <c r="I1026" i="5"/>
  <c r="F1208" i="5"/>
  <c r="R1208" i="5"/>
  <c r="J1208" i="5"/>
  <c r="I1208" i="5"/>
  <c r="H1208" i="5"/>
  <c r="F910" i="5"/>
  <c r="R910" i="5"/>
  <c r="J910" i="5"/>
  <c r="I910" i="5"/>
  <c r="H910" i="5"/>
  <c r="J1007" i="5"/>
  <c r="I1007" i="5"/>
  <c r="H1007" i="5"/>
  <c r="R1007" i="5"/>
  <c r="F1007" i="5"/>
  <c r="R808" i="5"/>
  <c r="I808" i="5"/>
  <c r="H808" i="5"/>
  <c r="F808" i="5"/>
  <c r="J808" i="5"/>
  <c r="R801" i="5"/>
  <c r="I801" i="5"/>
  <c r="J801" i="5"/>
  <c r="H801" i="5"/>
  <c r="F801" i="5"/>
  <c r="H922" i="5"/>
  <c r="F922" i="5"/>
  <c r="X922" i="5"/>
  <c r="R922" i="5"/>
  <c r="J922" i="5"/>
  <c r="I922" i="5"/>
  <c r="R821" i="5"/>
  <c r="I821" i="5"/>
  <c r="H821" i="5"/>
  <c r="F821" i="5"/>
  <c r="J821" i="5"/>
  <c r="R517" i="5"/>
  <c r="J517" i="5"/>
  <c r="F517" i="5"/>
  <c r="I517" i="5"/>
  <c r="H517" i="5"/>
  <c r="F487" i="5"/>
  <c r="R487" i="5"/>
  <c r="J487" i="5"/>
  <c r="I487" i="5"/>
  <c r="H487" i="5"/>
  <c r="F415" i="5"/>
  <c r="R415" i="5"/>
  <c r="J415" i="5"/>
  <c r="I415" i="5"/>
  <c r="H415" i="5"/>
  <c r="R417" i="5"/>
  <c r="J417" i="5"/>
  <c r="F417" i="5"/>
  <c r="I417" i="5"/>
  <c r="H417" i="5"/>
  <c r="I527" i="5"/>
  <c r="R288" i="5"/>
  <c r="I288" i="5"/>
  <c r="H288" i="5"/>
  <c r="F288" i="5"/>
  <c r="J288" i="5"/>
  <c r="R308" i="5"/>
  <c r="I308" i="5"/>
  <c r="H308" i="5"/>
  <c r="F308" i="5"/>
  <c r="J308" i="5"/>
  <c r="R332" i="5"/>
  <c r="J332" i="5"/>
  <c r="I332" i="5"/>
  <c r="H332" i="5"/>
  <c r="F332" i="5"/>
  <c r="R328" i="5"/>
  <c r="J328" i="5"/>
  <c r="I328" i="5"/>
  <c r="H328" i="5"/>
  <c r="F328" i="5"/>
  <c r="R309" i="5"/>
  <c r="J309" i="5"/>
  <c r="H309" i="5"/>
  <c r="I309" i="5"/>
  <c r="F309" i="5"/>
  <c r="R284" i="5"/>
  <c r="I284" i="5"/>
  <c r="H284" i="5"/>
  <c r="F284" i="5"/>
  <c r="J284" i="5"/>
  <c r="J238" i="5"/>
  <c r="I238" i="5"/>
  <c r="H238" i="5"/>
  <c r="F238" i="5"/>
  <c r="R238" i="5"/>
  <c r="J230" i="5"/>
  <c r="I230" i="5"/>
  <c r="H230" i="5"/>
  <c r="F230" i="5"/>
  <c r="R230" i="5"/>
  <c r="J222" i="5"/>
  <c r="I222" i="5"/>
  <c r="H222" i="5"/>
  <c r="F222" i="5"/>
  <c r="R222" i="5"/>
  <c r="J214" i="5"/>
  <c r="I214" i="5"/>
  <c r="H214" i="5"/>
  <c r="F214" i="5"/>
  <c r="R214" i="5"/>
  <c r="J206" i="5"/>
  <c r="I206" i="5"/>
  <c r="H206" i="5"/>
  <c r="F206" i="5"/>
  <c r="R206" i="5"/>
  <c r="J198" i="5"/>
  <c r="I198" i="5"/>
  <c r="H198" i="5"/>
  <c r="F198" i="5"/>
  <c r="R198" i="5"/>
  <c r="J190" i="5"/>
  <c r="I190" i="5"/>
  <c r="H190" i="5"/>
  <c r="F190" i="5"/>
  <c r="R190" i="5"/>
  <c r="J182" i="5"/>
  <c r="I182" i="5"/>
  <c r="H182" i="5"/>
  <c r="F182" i="5"/>
  <c r="R182" i="5"/>
  <c r="J174" i="5"/>
  <c r="I174" i="5"/>
  <c r="H174" i="5"/>
  <c r="F174" i="5"/>
  <c r="R174" i="5"/>
  <c r="J166" i="5"/>
  <c r="I166" i="5"/>
  <c r="H166" i="5"/>
  <c r="F166" i="5"/>
  <c r="R166" i="5"/>
  <c r="R324" i="5"/>
  <c r="I324" i="5"/>
  <c r="H324" i="5"/>
  <c r="F324" i="5"/>
  <c r="J324" i="5"/>
  <c r="R301" i="5"/>
  <c r="J301" i="5"/>
  <c r="H301" i="5"/>
  <c r="F301" i="5"/>
  <c r="I301" i="5"/>
  <c r="J138" i="5"/>
  <c r="H138" i="5"/>
  <c r="F138" i="5"/>
  <c r="R138" i="5"/>
  <c r="I138" i="5"/>
  <c r="J150" i="5"/>
  <c r="H150" i="5"/>
  <c r="F150" i="5"/>
  <c r="I150" i="5"/>
  <c r="R150" i="5"/>
  <c r="J2429" i="5"/>
  <c r="I2429" i="5"/>
  <c r="R2429" i="5"/>
  <c r="H2429" i="5"/>
  <c r="F2429" i="5"/>
  <c r="H2409" i="5"/>
  <c r="R2409" i="5"/>
  <c r="J2409" i="5"/>
  <c r="I2409" i="5"/>
  <c r="F2409" i="5"/>
  <c r="J2442" i="5"/>
  <c r="I2442" i="5"/>
  <c r="H2442" i="5"/>
  <c r="R2442" i="5"/>
  <c r="F2442" i="5"/>
  <c r="J2201" i="5"/>
  <c r="I2201" i="5"/>
  <c r="H2201" i="5"/>
  <c r="R2201" i="5"/>
  <c r="F2201" i="5"/>
  <c r="F2168" i="5"/>
  <c r="R2168" i="5"/>
  <c r="J2168" i="5"/>
  <c r="I2168" i="5"/>
  <c r="H2168" i="5"/>
  <c r="F2156" i="5"/>
  <c r="R2156" i="5"/>
  <c r="J2156" i="5"/>
  <c r="I2156" i="5"/>
  <c r="H2156" i="5"/>
  <c r="H2069" i="5"/>
  <c r="F2069" i="5"/>
  <c r="J2069" i="5"/>
  <c r="I2069" i="5"/>
  <c r="R2069" i="5"/>
  <c r="I2044" i="5"/>
  <c r="H2044" i="5"/>
  <c r="J2044" i="5"/>
  <c r="R1936" i="5"/>
  <c r="J1936" i="5"/>
  <c r="I1936" i="5"/>
  <c r="H1936" i="5"/>
  <c r="F1936" i="5"/>
  <c r="I1807" i="5"/>
  <c r="H1807" i="5"/>
  <c r="F1807" i="5"/>
  <c r="R1807" i="5"/>
  <c r="J1807" i="5"/>
  <c r="I1884" i="5"/>
  <c r="H1884" i="5"/>
  <c r="F1884" i="5"/>
  <c r="R1884" i="5"/>
  <c r="J1884" i="5"/>
  <c r="R1964" i="5"/>
  <c r="J1964" i="5"/>
  <c r="I1964" i="5"/>
  <c r="H1964" i="5"/>
  <c r="F1964" i="5"/>
  <c r="J1846" i="5"/>
  <c r="R1846" i="5"/>
  <c r="I1846" i="5"/>
  <c r="H1846" i="5"/>
  <c r="F1846" i="5"/>
  <c r="H1721" i="5"/>
  <c r="F1721" i="5"/>
  <c r="R1721" i="5"/>
  <c r="J1721" i="5"/>
  <c r="I1721" i="5"/>
  <c r="I1852" i="5"/>
  <c r="H1852" i="5"/>
  <c r="F1852" i="5"/>
  <c r="R1852" i="5"/>
  <c r="J1852" i="5"/>
  <c r="J1746" i="5"/>
  <c r="I1746" i="5"/>
  <c r="H1746" i="5"/>
  <c r="F1746" i="5"/>
  <c r="R1746" i="5"/>
  <c r="J1742" i="5"/>
  <c r="I1742" i="5"/>
  <c r="H1742" i="5"/>
  <c r="F1742" i="5"/>
  <c r="R1742" i="5"/>
  <c r="J1734" i="5"/>
  <c r="I1734" i="5"/>
  <c r="H1734" i="5"/>
  <c r="F1734" i="5"/>
  <c r="R1734" i="5"/>
  <c r="J1726" i="5"/>
  <c r="I1726" i="5"/>
  <c r="H1726" i="5"/>
  <c r="F1726" i="5"/>
  <c r="R1726" i="5"/>
  <c r="J1718" i="5"/>
  <c r="I1718" i="5"/>
  <c r="H1718" i="5"/>
  <c r="F1718" i="5"/>
  <c r="R1718" i="5"/>
  <c r="I1652" i="5"/>
  <c r="H1652" i="5"/>
  <c r="F1652" i="5"/>
  <c r="R1652" i="5"/>
  <c r="J1652" i="5"/>
  <c r="I1620" i="5"/>
  <c r="H1620" i="5"/>
  <c r="F1620" i="5"/>
  <c r="R1620" i="5"/>
  <c r="J1620" i="5"/>
  <c r="I1604" i="5"/>
  <c r="H1604" i="5"/>
  <c r="F1604" i="5"/>
  <c r="J1604" i="5"/>
  <c r="R1604" i="5"/>
  <c r="I1572" i="5"/>
  <c r="H1572" i="5"/>
  <c r="F1572" i="5"/>
  <c r="J1572" i="5"/>
  <c r="R1572" i="5"/>
  <c r="F1540" i="5"/>
  <c r="R1540" i="5"/>
  <c r="J1540" i="5"/>
  <c r="I1540" i="5"/>
  <c r="H1540" i="5"/>
  <c r="F1508" i="5"/>
  <c r="R1508" i="5"/>
  <c r="J1508" i="5"/>
  <c r="I1508" i="5"/>
  <c r="H1508" i="5"/>
  <c r="R1804" i="5"/>
  <c r="J1804" i="5"/>
  <c r="I1804" i="5"/>
  <c r="H1804" i="5"/>
  <c r="F1804" i="5"/>
  <c r="J1714" i="5"/>
  <c r="I1714" i="5"/>
  <c r="H1714" i="5"/>
  <c r="F1714" i="5"/>
  <c r="R1714" i="5"/>
  <c r="I1545" i="5"/>
  <c r="H1545" i="5"/>
  <c r="F1545" i="5"/>
  <c r="R1545" i="5"/>
  <c r="J1545" i="5"/>
  <c r="I1478" i="5"/>
  <c r="H1478" i="5"/>
  <c r="F1478" i="5"/>
  <c r="X1478" i="5"/>
  <c r="J1478" i="5"/>
  <c r="R1478" i="5"/>
  <c r="I1333" i="5"/>
  <c r="H1333" i="5"/>
  <c r="F1333" i="5"/>
  <c r="R1333" i="5"/>
  <c r="J1333" i="5"/>
  <c r="H1145" i="5"/>
  <c r="F1145" i="5"/>
  <c r="R1145" i="5"/>
  <c r="J1145" i="5"/>
  <c r="I1145" i="5"/>
  <c r="R1318" i="5"/>
  <c r="J1318" i="5"/>
  <c r="I1318" i="5"/>
  <c r="H1318" i="5"/>
  <c r="F1318" i="5"/>
  <c r="F1176" i="5"/>
  <c r="J1176" i="5"/>
  <c r="I1176" i="5"/>
  <c r="H1176" i="5"/>
  <c r="R1176" i="5"/>
  <c r="H1054" i="5"/>
  <c r="F1054" i="5"/>
  <c r="R1054" i="5"/>
  <c r="J1054" i="5"/>
  <c r="I1054" i="5"/>
  <c r="H1022" i="5"/>
  <c r="F1022" i="5"/>
  <c r="X1022" i="5"/>
  <c r="R1022" i="5"/>
  <c r="J1022" i="5"/>
  <c r="I1022" i="5"/>
  <c r="H990" i="5"/>
  <c r="F990" i="5"/>
  <c r="R990" i="5"/>
  <c r="J990" i="5"/>
  <c r="I990" i="5"/>
  <c r="H974" i="5"/>
  <c r="F974" i="5"/>
  <c r="R974" i="5"/>
  <c r="J974" i="5"/>
  <c r="I974" i="5"/>
  <c r="R1431" i="5"/>
  <c r="J1431" i="5"/>
  <c r="H1431" i="5"/>
  <c r="F1431" i="5"/>
  <c r="I1431" i="5"/>
  <c r="X858" i="5"/>
  <c r="R858" i="5"/>
  <c r="I858" i="5"/>
  <c r="F858" i="5"/>
  <c r="J858" i="5"/>
  <c r="H858" i="5"/>
  <c r="F898" i="5"/>
  <c r="R898" i="5"/>
  <c r="I898" i="5"/>
  <c r="J898" i="5"/>
  <c r="H898" i="5"/>
  <c r="R813" i="5"/>
  <c r="I813" i="5"/>
  <c r="H813" i="5"/>
  <c r="F813" i="5"/>
  <c r="J813" i="5"/>
  <c r="R816" i="5"/>
  <c r="I816" i="5"/>
  <c r="H816" i="5"/>
  <c r="J816" i="5"/>
  <c r="F816" i="5"/>
  <c r="H760" i="5"/>
  <c r="R760" i="5"/>
  <c r="J760" i="5"/>
  <c r="I760" i="5"/>
  <c r="F760" i="5"/>
  <c r="I567" i="5"/>
  <c r="H567" i="5"/>
  <c r="F567" i="5"/>
  <c r="R567" i="5"/>
  <c r="J567" i="5"/>
  <c r="J629" i="5"/>
  <c r="I629" i="5"/>
  <c r="R629" i="5"/>
  <c r="H629" i="5"/>
  <c r="F629" i="5"/>
  <c r="R609" i="5"/>
  <c r="J609" i="5"/>
  <c r="I609" i="5"/>
  <c r="H609" i="5"/>
  <c r="F609" i="5"/>
  <c r="R593" i="5"/>
  <c r="J593" i="5"/>
  <c r="I593" i="5"/>
  <c r="H593" i="5"/>
  <c r="F593" i="5"/>
  <c r="R577" i="5"/>
  <c r="J577" i="5"/>
  <c r="I577" i="5"/>
  <c r="H577" i="5"/>
  <c r="F577" i="5"/>
  <c r="R561" i="5"/>
  <c r="J561" i="5"/>
  <c r="I561" i="5"/>
  <c r="H561" i="5"/>
  <c r="F561" i="5"/>
  <c r="R545" i="5"/>
  <c r="J545" i="5"/>
  <c r="I545" i="5"/>
  <c r="H545" i="5"/>
  <c r="F545" i="5"/>
  <c r="I404" i="5"/>
  <c r="R404" i="5"/>
  <c r="J404" i="5"/>
  <c r="H404" i="5"/>
  <c r="F404" i="5"/>
  <c r="R402" i="5"/>
  <c r="J402" i="5"/>
  <c r="I402" i="5"/>
  <c r="H402" i="5"/>
  <c r="F402" i="5"/>
  <c r="R317" i="5"/>
  <c r="J317" i="5"/>
  <c r="H317" i="5"/>
  <c r="I317" i="5"/>
  <c r="F317" i="5"/>
  <c r="H2405" i="5"/>
  <c r="I2405" i="5"/>
  <c r="F2405" i="5"/>
  <c r="R2405" i="5"/>
  <c r="J2405" i="5"/>
  <c r="I2242" i="5"/>
  <c r="J2242" i="5"/>
  <c r="H2242" i="5"/>
  <c r="F2242" i="5"/>
  <c r="R2242" i="5"/>
  <c r="R2110" i="5"/>
  <c r="J2110" i="5"/>
  <c r="I2110" i="5"/>
  <c r="H2110" i="5"/>
  <c r="F2110" i="5"/>
  <c r="F2016" i="5"/>
  <c r="R2016" i="5"/>
  <c r="J2016" i="5"/>
  <c r="I2016" i="5"/>
  <c r="H2016" i="5"/>
  <c r="R2002" i="5"/>
  <c r="J2002" i="5"/>
  <c r="H2002" i="5"/>
  <c r="F2002" i="5"/>
  <c r="I2002" i="5"/>
  <c r="R2030" i="5"/>
  <c r="J2030" i="5"/>
  <c r="I2030" i="5"/>
  <c r="H2030" i="5"/>
  <c r="F2030" i="5"/>
  <c r="R1984" i="5"/>
  <c r="J1984" i="5"/>
  <c r="I1984" i="5"/>
  <c r="H1984" i="5"/>
  <c r="F1984" i="5"/>
  <c r="R1764" i="5"/>
  <c r="I1764" i="5"/>
  <c r="J1764" i="5"/>
  <c r="H1764" i="5"/>
  <c r="F1764" i="5"/>
  <c r="I1783" i="5"/>
  <c r="F1783" i="5"/>
  <c r="H1783" i="5"/>
  <c r="R1783" i="5"/>
  <c r="J1783" i="5"/>
  <c r="H1717" i="5"/>
  <c r="F1717" i="5"/>
  <c r="R1717" i="5"/>
  <c r="J1717" i="5"/>
  <c r="I1717" i="5"/>
  <c r="R1645" i="5"/>
  <c r="J1645" i="5"/>
  <c r="I1645" i="5"/>
  <c r="H1645" i="5"/>
  <c r="F1645" i="5"/>
  <c r="R1669" i="5"/>
  <c r="J1669" i="5"/>
  <c r="I1669" i="5"/>
  <c r="H1669" i="5"/>
  <c r="F1669" i="5"/>
  <c r="I1533" i="5"/>
  <c r="H1533" i="5"/>
  <c r="F1533" i="5"/>
  <c r="R1533" i="5"/>
  <c r="J1533" i="5"/>
  <c r="I1501" i="5"/>
  <c r="H1501" i="5"/>
  <c r="F1501" i="5"/>
  <c r="R1501" i="5"/>
  <c r="J1501" i="5"/>
  <c r="R1290" i="5"/>
  <c r="F1290" i="5"/>
  <c r="I1290" i="5"/>
  <c r="H1290" i="5"/>
  <c r="J1290" i="5"/>
  <c r="F1312" i="5"/>
  <c r="R1312" i="5"/>
  <c r="I1312" i="5"/>
  <c r="H1312" i="5"/>
  <c r="J1312" i="5"/>
  <c r="J1415" i="5"/>
  <c r="H1415" i="5"/>
  <c r="F1415" i="5"/>
  <c r="I1415" i="5"/>
  <c r="R1415" i="5"/>
  <c r="H1342" i="5"/>
  <c r="F1342" i="5"/>
  <c r="R1342" i="5"/>
  <c r="J1342" i="5"/>
  <c r="I1342" i="5"/>
  <c r="I1269" i="5"/>
  <c r="H1269" i="5"/>
  <c r="R1269" i="5"/>
  <c r="J1269" i="5"/>
  <c r="F1269" i="5"/>
  <c r="H1014" i="5"/>
  <c r="F1014" i="5"/>
  <c r="X1014" i="5"/>
  <c r="R1014" i="5"/>
  <c r="I1014" i="5"/>
  <c r="J1014" i="5"/>
  <c r="H950" i="5"/>
  <c r="F950" i="5"/>
  <c r="R950" i="5"/>
  <c r="J950" i="5"/>
  <c r="I950" i="5"/>
  <c r="H1042" i="5"/>
  <c r="F1042" i="5"/>
  <c r="X1042" i="5"/>
  <c r="R1042" i="5"/>
  <c r="J1042" i="5"/>
  <c r="I1042" i="5"/>
  <c r="R959" i="5"/>
  <c r="F959" i="5"/>
  <c r="J1071" i="5"/>
  <c r="I1071" i="5"/>
  <c r="H1071" i="5"/>
  <c r="R1071" i="5"/>
  <c r="F1071" i="5"/>
  <c r="J1055" i="5"/>
  <c r="I1055" i="5"/>
  <c r="H1055" i="5"/>
  <c r="R1055" i="5"/>
  <c r="F1055" i="5"/>
  <c r="F783" i="5"/>
  <c r="R783" i="5"/>
  <c r="I783" i="5"/>
  <c r="J783" i="5"/>
  <c r="H783" i="5"/>
  <c r="R521" i="5"/>
  <c r="J521" i="5"/>
  <c r="F521" i="5"/>
  <c r="I521" i="5"/>
  <c r="H521" i="5"/>
  <c r="F407" i="5"/>
  <c r="R407" i="5"/>
  <c r="J407" i="5"/>
  <c r="I407" i="5"/>
  <c r="H407" i="5"/>
  <c r="H503" i="5"/>
  <c r="F503" i="5"/>
  <c r="R503" i="5"/>
  <c r="J503" i="5"/>
  <c r="I503" i="5"/>
  <c r="F431" i="5"/>
  <c r="R431" i="5"/>
  <c r="J431" i="5"/>
  <c r="I431" i="5"/>
  <c r="H431" i="5"/>
  <c r="R376" i="5"/>
  <c r="J376" i="5"/>
  <c r="I376" i="5"/>
  <c r="H376" i="5"/>
  <c r="F376" i="5"/>
  <c r="R368" i="5"/>
  <c r="J368" i="5"/>
  <c r="I368" i="5"/>
  <c r="H368" i="5"/>
  <c r="F368" i="5"/>
  <c r="R312" i="5"/>
  <c r="I312" i="5"/>
  <c r="H312" i="5"/>
  <c r="F312" i="5"/>
  <c r="J312" i="5"/>
  <c r="J300" i="5"/>
  <c r="F2348" i="5"/>
  <c r="H2348" i="5"/>
  <c r="R2348" i="5"/>
  <c r="J2348" i="5"/>
  <c r="I2348" i="5"/>
  <c r="J2382" i="5"/>
  <c r="R2382" i="5"/>
  <c r="I2382" i="5"/>
  <c r="H2382" i="5"/>
  <c r="F2382" i="5"/>
  <c r="J2386" i="5"/>
  <c r="I2386" i="5"/>
  <c r="H2386" i="5"/>
  <c r="R2386" i="5"/>
  <c r="F2386" i="5"/>
  <c r="J2304" i="5"/>
  <c r="H2304" i="5"/>
  <c r="F2304" i="5"/>
  <c r="R2304" i="5"/>
  <c r="I2304" i="5"/>
  <c r="R2358" i="5"/>
  <c r="J2358" i="5"/>
  <c r="I2358" i="5"/>
  <c r="H2358" i="5"/>
  <c r="F2358" i="5"/>
  <c r="R2370" i="5"/>
  <c r="J2370" i="5"/>
  <c r="I2370" i="5"/>
  <c r="H2370" i="5"/>
  <c r="F2370" i="5"/>
  <c r="J2274" i="5"/>
  <c r="I2274" i="5"/>
  <c r="H2274" i="5"/>
  <c r="F2274" i="5"/>
  <c r="R2274" i="5"/>
  <c r="F2278" i="5"/>
  <c r="I2238" i="5"/>
  <c r="H2238" i="5"/>
  <c r="R2238" i="5"/>
  <c r="J2238" i="5"/>
  <c r="F2238" i="5"/>
  <c r="H2188" i="5"/>
  <c r="F2188" i="5"/>
  <c r="R2188" i="5"/>
  <c r="J2188" i="5"/>
  <c r="I2188" i="5"/>
  <c r="J2150" i="5"/>
  <c r="R2150" i="5"/>
  <c r="I2150" i="5"/>
  <c r="H2150" i="5"/>
  <c r="F2150" i="5"/>
  <c r="R2240" i="5"/>
  <c r="I2240" i="5"/>
  <c r="J2240" i="5"/>
  <c r="H2240" i="5"/>
  <c r="F2240" i="5"/>
  <c r="I2246" i="5"/>
  <c r="H2246" i="5"/>
  <c r="R2246" i="5"/>
  <c r="J2246" i="5"/>
  <c r="F2246" i="5"/>
  <c r="H2176" i="5"/>
  <c r="F2176" i="5"/>
  <c r="R2176" i="5"/>
  <c r="J2176" i="5"/>
  <c r="I2176" i="5"/>
  <c r="H2184" i="5"/>
  <c r="F2184" i="5"/>
  <c r="R2184" i="5"/>
  <c r="J2184" i="5"/>
  <c r="I2184" i="5"/>
  <c r="R2082" i="5"/>
  <c r="J2082" i="5"/>
  <c r="I2082" i="5"/>
  <c r="H2082" i="5"/>
  <c r="F2082" i="5"/>
  <c r="J2066" i="5"/>
  <c r="I2066" i="5"/>
  <c r="H2066" i="5"/>
  <c r="R2066" i="5"/>
  <c r="F2066" i="5"/>
  <c r="F2052" i="5"/>
  <c r="I2052" i="5"/>
  <c r="R2052" i="5"/>
  <c r="J2052" i="5"/>
  <c r="F2036" i="5"/>
  <c r="I2036" i="5"/>
  <c r="H2036" i="5"/>
  <c r="R2036" i="5"/>
  <c r="J2036" i="5"/>
  <c r="J2177" i="5"/>
  <c r="I2177" i="5"/>
  <c r="H2177" i="5"/>
  <c r="R2177" i="5"/>
  <c r="F2177" i="5"/>
  <c r="J2220" i="5"/>
  <c r="I2220" i="5"/>
  <c r="H2220" i="5"/>
  <c r="F2220" i="5"/>
  <c r="R2220" i="5"/>
  <c r="I2013" i="5"/>
  <c r="H2013" i="5"/>
  <c r="F2013" i="5"/>
  <c r="R2013" i="5"/>
  <c r="J2013" i="5"/>
  <c r="R1994" i="5"/>
  <c r="J1994" i="5"/>
  <c r="H1994" i="5"/>
  <c r="F1994" i="5"/>
  <c r="I1994" i="5"/>
  <c r="F1806" i="5"/>
  <c r="R1806" i="5"/>
  <c r="J1806" i="5"/>
  <c r="H1806" i="5"/>
  <c r="I1806" i="5"/>
  <c r="R1972" i="5"/>
  <c r="J1972" i="5"/>
  <c r="I1972" i="5"/>
  <c r="H1972" i="5"/>
  <c r="F1972" i="5"/>
  <c r="I1799" i="5"/>
  <c r="H1799" i="5"/>
  <c r="F1799" i="5"/>
  <c r="R1799" i="5"/>
  <c r="J1799" i="5"/>
  <c r="R1952" i="5"/>
  <c r="J1952" i="5"/>
  <c r="I1952" i="5"/>
  <c r="H1952" i="5"/>
  <c r="F1952" i="5"/>
  <c r="R1932" i="5"/>
  <c r="J1932" i="5"/>
  <c r="I1932" i="5"/>
  <c r="H1932" i="5"/>
  <c r="F1932" i="5"/>
  <c r="R1808" i="5"/>
  <c r="J1808" i="5"/>
  <c r="I1808" i="5"/>
  <c r="H1808" i="5"/>
  <c r="F1808" i="5"/>
  <c r="R1812" i="5"/>
  <c r="J1812" i="5"/>
  <c r="I1812" i="5"/>
  <c r="H1812" i="5"/>
  <c r="F1812" i="5"/>
  <c r="R1796" i="5"/>
  <c r="J1796" i="5"/>
  <c r="I1796" i="5"/>
  <c r="H1796" i="5"/>
  <c r="F1796" i="5"/>
  <c r="H1737" i="5"/>
  <c r="F1737" i="5"/>
  <c r="R1737" i="5"/>
  <c r="J1737" i="5"/>
  <c r="I1737" i="5"/>
  <c r="R1773" i="5"/>
  <c r="H1773" i="5"/>
  <c r="F1773" i="5"/>
  <c r="J1773" i="5"/>
  <c r="I1773" i="5"/>
  <c r="I1660" i="5"/>
  <c r="H1660" i="5"/>
  <c r="F1660" i="5"/>
  <c r="R1660" i="5"/>
  <c r="J1660" i="5"/>
  <c r="I1644" i="5"/>
  <c r="H1644" i="5"/>
  <c r="F1644" i="5"/>
  <c r="R1644" i="5"/>
  <c r="J1644" i="5"/>
  <c r="I1628" i="5"/>
  <c r="H1628" i="5"/>
  <c r="F1628" i="5"/>
  <c r="J1628" i="5"/>
  <c r="R1628" i="5"/>
  <c r="I1612" i="5"/>
  <c r="H1612" i="5"/>
  <c r="F1612" i="5"/>
  <c r="R1612" i="5"/>
  <c r="J1612" i="5"/>
  <c r="I1596" i="5"/>
  <c r="H1596" i="5"/>
  <c r="F1596" i="5"/>
  <c r="J1596" i="5"/>
  <c r="R1596" i="5"/>
  <c r="I1580" i="5"/>
  <c r="H1580" i="5"/>
  <c r="F1580" i="5"/>
  <c r="R1580" i="5"/>
  <c r="J1580" i="5"/>
  <c r="F1564" i="5"/>
  <c r="R1564" i="5"/>
  <c r="J1564" i="5"/>
  <c r="I1564" i="5"/>
  <c r="H1564" i="5"/>
  <c r="F1548" i="5"/>
  <c r="R1548" i="5"/>
  <c r="J1548" i="5"/>
  <c r="I1548" i="5"/>
  <c r="H1548" i="5"/>
  <c r="F1532" i="5"/>
  <c r="R1532" i="5"/>
  <c r="J1532" i="5"/>
  <c r="I1532" i="5"/>
  <c r="H1532" i="5"/>
  <c r="F1516" i="5"/>
  <c r="R1516" i="5"/>
  <c r="J1516" i="5"/>
  <c r="I1516" i="5"/>
  <c r="H1516" i="5"/>
  <c r="F1500" i="5"/>
  <c r="R1500" i="5"/>
  <c r="J1500" i="5"/>
  <c r="I1500" i="5"/>
  <c r="H1500" i="5"/>
  <c r="R1873" i="5"/>
  <c r="J1873" i="5"/>
  <c r="I1873" i="5"/>
  <c r="H1873" i="5"/>
  <c r="F1873" i="5"/>
  <c r="H1701" i="5"/>
  <c r="F1701" i="5"/>
  <c r="R1701" i="5"/>
  <c r="J1701" i="5"/>
  <c r="I1701" i="5"/>
  <c r="R1781" i="5"/>
  <c r="J1781" i="5"/>
  <c r="I1781" i="5"/>
  <c r="H1781" i="5"/>
  <c r="F1781" i="5"/>
  <c r="R1649" i="5"/>
  <c r="J1649" i="5"/>
  <c r="I1649" i="5"/>
  <c r="H1649" i="5"/>
  <c r="F1649" i="5"/>
  <c r="R1577" i="5"/>
  <c r="J1577" i="5"/>
  <c r="I1577" i="5"/>
  <c r="H1577" i="5"/>
  <c r="F1577" i="5"/>
  <c r="R1777" i="5"/>
  <c r="J1777" i="5"/>
  <c r="I1777" i="5"/>
  <c r="H1777" i="5"/>
  <c r="F1777" i="5"/>
  <c r="R1665" i="5"/>
  <c r="J1665" i="5"/>
  <c r="I1665" i="5"/>
  <c r="H1665" i="5"/>
  <c r="F1665" i="5"/>
  <c r="R1774" i="5"/>
  <c r="J1774" i="5"/>
  <c r="I1774" i="5"/>
  <c r="H1774" i="5"/>
  <c r="F1774" i="5"/>
  <c r="I1489" i="5"/>
  <c r="H1489" i="5"/>
  <c r="F1489" i="5"/>
  <c r="R1489" i="5"/>
  <c r="J1489" i="5"/>
  <c r="I1752" i="5"/>
  <c r="R1752" i="5"/>
  <c r="J1752" i="5"/>
  <c r="H1752" i="5"/>
  <c r="F1752" i="5"/>
  <c r="I1561" i="5"/>
  <c r="H1561" i="5"/>
  <c r="F1561" i="5"/>
  <c r="R1561" i="5"/>
  <c r="J1561" i="5"/>
  <c r="I1529" i="5"/>
  <c r="H1529" i="5"/>
  <c r="F1529" i="5"/>
  <c r="R1529" i="5"/>
  <c r="I1497" i="5"/>
  <c r="H1497" i="5"/>
  <c r="F1497" i="5"/>
  <c r="R1497" i="5"/>
  <c r="J1497" i="5"/>
  <c r="H1382" i="5"/>
  <c r="F1382" i="5"/>
  <c r="I1382" i="5"/>
  <c r="J1382" i="5"/>
  <c r="R1382" i="5"/>
  <c r="R1447" i="5"/>
  <c r="J1447" i="5"/>
  <c r="H1447" i="5"/>
  <c r="F1447" i="5"/>
  <c r="I1447" i="5"/>
  <c r="I1285" i="5"/>
  <c r="X1285" i="5"/>
  <c r="F1285" i="5"/>
  <c r="R1285" i="5"/>
  <c r="J1285" i="5"/>
  <c r="H1285" i="5"/>
  <c r="H1165" i="5"/>
  <c r="J1165" i="5"/>
  <c r="R1165" i="5"/>
  <c r="I1165" i="5"/>
  <c r="F1165" i="5"/>
  <c r="R1558" i="5"/>
  <c r="J1558" i="5"/>
  <c r="I1558" i="5"/>
  <c r="H1558" i="5"/>
  <c r="F1558" i="5"/>
  <c r="H1189" i="5"/>
  <c r="I1189" i="5"/>
  <c r="F1189" i="5"/>
  <c r="X1189" i="5"/>
  <c r="R1189" i="5"/>
  <c r="J1189" i="5"/>
  <c r="H1402" i="5"/>
  <c r="F1402" i="5"/>
  <c r="J1402" i="5"/>
  <c r="I1402" i="5"/>
  <c r="R1402" i="5"/>
  <c r="R1692" i="5"/>
  <c r="I1692" i="5"/>
  <c r="J1692" i="5"/>
  <c r="H1692" i="5"/>
  <c r="F1692" i="5"/>
  <c r="H1193" i="5"/>
  <c r="R1193" i="5"/>
  <c r="J1193" i="5"/>
  <c r="I1193" i="5"/>
  <c r="F1193" i="5"/>
  <c r="R1510" i="5"/>
  <c r="J1510" i="5"/>
  <c r="I1510" i="5"/>
  <c r="H1510" i="5"/>
  <c r="F1510" i="5"/>
  <c r="H1002" i="5"/>
  <c r="F1002" i="5"/>
  <c r="X1002" i="5"/>
  <c r="R1002" i="5"/>
  <c r="I1002" i="5"/>
  <c r="J1002" i="5"/>
  <c r="H1257" i="5"/>
  <c r="R1257" i="5"/>
  <c r="J1257" i="5"/>
  <c r="F1257" i="5"/>
  <c r="I1225" i="5"/>
  <c r="H1225" i="5"/>
  <c r="R1225" i="5"/>
  <c r="J1225" i="5"/>
  <c r="F1225" i="5"/>
  <c r="I1426" i="5"/>
  <c r="H1426" i="5"/>
  <c r="F1426" i="5"/>
  <c r="J1426" i="5"/>
  <c r="R1426" i="5"/>
  <c r="J1122" i="5"/>
  <c r="I1122" i="5"/>
  <c r="R1122" i="5"/>
  <c r="H1122" i="5"/>
  <c r="X1122" i="5"/>
  <c r="F1122" i="5"/>
  <c r="H938" i="5"/>
  <c r="F938" i="5"/>
  <c r="R938" i="5"/>
  <c r="J938" i="5"/>
  <c r="I938" i="5"/>
  <c r="F894" i="5"/>
  <c r="R894" i="5"/>
  <c r="J894" i="5"/>
  <c r="I894" i="5"/>
  <c r="H894" i="5"/>
  <c r="F918" i="5"/>
  <c r="R918" i="5"/>
  <c r="J918" i="5"/>
  <c r="I918" i="5"/>
  <c r="H918" i="5"/>
  <c r="H962" i="5"/>
  <c r="F962" i="5"/>
  <c r="X962" i="5"/>
  <c r="R962" i="5"/>
  <c r="J962" i="5"/>
  <c r="I962" i="5"/>
  <c r="R870" i="5"/>
  <c r="J870" i="5"/>
  <c r="I870" i="5"/>
  <c r="F870" i="5"/>
  <c r="H870" i="5"/>
  <c r="R834" i="5"/>
  <c r="I834" i="5"/>
  <c r="H834" i="5"/>
  <c r="F834" i="5"/>
  <c r="J834" i="5"/>
  <c r="R789" i="5"/>
  <c r="J789" i="5"/>
  <c r="I789" i="5"/>
  <c r="H789" i="5"/>
  <c r="F789" i="5"/>
  <c r="R912" i="5"/>
  <c r="J912" i="5"/>
  <c r="I912" i="5"/>
  <c r="H912" i="5"/>
  <c r="F912" i="5"/>
  <c r="J753" i="5"/>
  <c r="R753" i="5"/>
  <c r="I753" i="5"/>
  <c r="H753" i="5"/>
  <c r="F753" i="5"/>
  <c r="R860" i="5"/>
  <c r="I860" i="5"/>
  <c r="J860" i="5"/>
  <c r="H860" i="5"/>
  <c r="F860" i="5"/>
  <c r="J1039" i="5"/>
  <c r="I1039" i="5"/>
  <c r="H1039" i="5"/>
  <c r="R1039" i="5"/>
  <c r="F1039" i="5"/>
  <c r="F775" i="5"/>
  <c r="R775" i="5"/>
  <c r="I775" i="5"/>
  <c r="J775" i="5"/>
  <c r="H775" i="5"/>
  <c r="I615" i="5"/>
  <c r="H615" i="5"/>
  <c r="F615" i="5"/>
  <c r="R615" i="5"/>
  <c r="J615" i="5"/>
  <c r="I583" i="5"/>
  <c r="H583" i="5"/>
  <c r="F583" i="5"/>
  <c r="R583" i="5"/>
  <c r="J583" i="5"/>
  <c r="I551" i="5"/>
  <c r="H551" i="5"/>
  <c r="F551" i="5"/>
  <c r="R551" i="5"/>
  <c r="J551" i="5"/>
  <c r="X613" i="5"/>
  <c r="R613" i="5"/>
  <c r="J613" i="5"/>
  <c r="I613" i="5"/>
  <c r="H613" i="5"/>
  <c r="F613" i="5"/>
  <c r="R605" i="5"/>
  <c r="J605" i="5"/>
  <c r="I605" i="5"/>
  <c r="H605" i="5"/>
  <c r="F605" i="5"/>
  <c r="X597" i="5"/>
  <c r="R597" i="5"/>
  <c r="J597" i="5"/>
  <c r="I597" i="5"/>
  <c r="H597" i="5"/>
  <c r="F597" i="5"/>
  <c r="R589" i="5"/>
  <c r="J589" i="5"/>
  <c r="I589" i="5"/>
  <c r="H589" i="5"/>
  <c r="F589" i="5"/>
  <c r="X581" i="5"/>
  <c r="R581" i="5"/>
  <c r="J581" i="5"/>
  <c r="I581" i="5"/>
  <c r="H581" i="5"/>
  <c r="F581" i="5"/>
  <c r="R573" i="5"/>
  <c r="J573" i="5"/>
  <c r="I573" i="5"/>
  <c r="H573" i="5"/>
  <c r="F573" i="5"/>
  <c r="R565" i="5"/>
  <c r="J565" i="5"/>
  <c r="I565" i="5"/>
  <c r="H565" i="5"/>
  <c r="F565" i="5"/>
  <c r="X557" i="5"/>
  <c r="R557" i="5"/>
  <c r="J557" i="5"/>
  <c r="I557" i="5"/>
  <c r="H557" i="5"/>
  <c r="F557" i="5"/>
  <c r="R549" i="5"/>
  <c r="J549" i="5"/>
  <c r="I549" i="5"/>
  <c r="H549" i="5"/>
  <c r="F549" i="5"/>
  <c r="R541" i="5"/>
  <c r="J541" i="5"/>
  <c r="I541" i="5"/>
  <c r="H541" i="5"/>
  <c r="F541" i="5"/>
  <c r="F455" i="5"/>
  <c r="R455" i="5"/>
  <c r="J455" i="5"/>
  <c r="I455" i="5"/>
  <c r="H455" i="5"/>
  <c r="J496" i="5"/>
  <c r="I496" i="5"/>
  <c r="H496" i="5"/>
  <c r="R496" i="5"/>
  <c r="F496" i="5"/>
  <c r="F447" i="5"/>
  <c r="R447" i="5"/>
  <c r="J447" i="5"/>
  <c r="I447" i="5"/>
  <c r="H447" i="5"/>
  <c r="R296" i="5"/>
  <c r="I296" i="5"/>
  <c r="H296" i="5"/>
  <c r="F296" i="5"/>
  <c r="J296" i="5"/>
  <c r="J258" i="5"/>
  <c r="R258" i="5"/>
  <c r="H258" i="5"/>
  <c r="F258" i="5"/>
  <c r="I258" i="5"/>
  <c r="J114" i="5"/>
  <c r="H114" i="5"/>
  <c r="F114" i="5"/>
  <c r="I114" i="5"/>
  <c r="R114" i="5"/>
  <c r="R102" i="5"/>
  <c r="J122" i="5"/>
  <c r="H122" i="5"/>
  <c r="F122" i="5"/>
  <c r="R122" i="5"/>
  <c r="I122" i="5"/>
  <c r="J142" i="5"/>
  <c r="H142" i="5"/>
  <c r="F142" i="5"/>
  <c r="R142" i="5"/>
  <c r="I142" i="5"/>
  <c r="J250" i="5"/>
  <c r="R250" i="5"/>
  <c r="H250" i="5"/>
  <c r="F250" i="5"/>
  <c r="I250" i="5"/>
  <c r="R78" i="5"/>
  <c r="J254" i="5"/>
  <c r="F254" i="5"/>
  <c r="R254" i="5"/>
  <c r="I254" i="5"/>
  <c r="H254" i="5"/>
  <c r="J130" i="5"/>
  <c r="H130" i="5"/>
  <c r="F130" i="5"/>
  <c r="R130" i="5"/>
  <c r="I130" i="5"/>
  <c r="R2374" i="5"/>
  <c r="J2374" i="5"/>
  <c r="I2374" i="5"/>
  <c r="H2374" i="5"/>
  <c r="F2374" i="5"/>
  <c r="I2365" i="5"/>
  <c r="H2365" i="5"/>
  <c r="F2365" i="5"/>
  <c r="R2365" i="5"/>
  <c r="J2365" i="5"/>
  <c r="J2158" i="5"/>
  <c r="R2158" i="5"/>
  <c r="H2158" i="5"/>
  <c r="F2158" i="5"/>
  <c r="I2101" i="5"/>
  <c r="H2101" i="5"/>
  <c r="F2101" i="5"/>
  <c r="J2101" i="5"/>
  <c r="R2101" i="5"/>
  <c r="I2085" i="5"/>
  <c r="H2085" i="5"/>
  <c r="F2085" i="5"/>
  <c r="R2085" i="5"/>
  <c r="J2085" i="5"/>
  <c r="R1897" i="5"/>
  <c r="J1897" i="5"/>
  <c r="I1897" i="5"/>
  <c r="H1897" i="5"/>
  <c r="F1897" i="5"/>
  <c r="I1893" i="5"/>
  <c r="H1893" i="5"/>
  <c r="F1893" i="5"/>
  <c r="F1751" i="5"/>
  <c r="R1751" i="5"/>
  <c r="J1751" i="5"/>
  <c r="I1751" i="5"/>
  <c r="H1751" i="5"/>
  <c r="H1749" i="5"/>
  <c r="F1749" i="5"/>
  <c r="R1749" i="5"/>
  <c r="J1749" i="5"/>
  <c r="I1749" i="5"/>
  <c r="I1678" i="5"/>
  <c r="R1678" i="5"/>
  <c r="J1678" i="5"/>
  <c r="H1678" i="5"/>
  <c r="F1678" i="5"/>
  <c r="R1657" i="5"/>
  <c r="J1657" i="5"/>
  <c r="I1657" i="5"/>
  <c r="H1657" i="5"/>
  <c r="F1657" i="5"/>
  <c r="H2397" i="5"/>
  <c r="I2397" i="5"/>
  <c r="F2397" i="5"/>
  <c r="X2397" i="5"/>
  <c r="R2397" i="5"/>
  <c r="J2397" i="5"/>
  <c r="I1565" i="5"/>
  <c r="H1565" i="5"/>
  <c r="F1565" i="5"/>
  <c r="R1565" i="5"/>
  <c r="J1565" i="5"/>
  <c r="X1565" i="5"/>
  <c r="I1458" i="5"/>
  <c r="H1458" i="5"/>
  <c r="F1458" i="5"/>
  <c r="J1458" i="5"/>
  <c r="R1458" i="5"/>
  <c r="F1332" i="5"/>
  <c r="R1332" i="5"/>
  <c r="J1332" i="5"/>
  <c r="I1332" i="5"/>
  <c r="H1332" i="5"/>
  <c r="H1346" i="5"/>
  <c r="R1346" i="5"/>
  <c r="J1346" i="5"/>
  <c r="I1346" i="5"/>
  <c r="F1346" i="5"/>
  <c r="F1296" i="5"/>
  <c r="R1296" i="5"/>
  <c r="I1296" i="5"/>
  <c r="H1296" i="5"/>
  <c r="J1296" i="5"/>
  <c r="I1205" i="5"/>
  <c r="H1205" i="5"/>
  <c r="J1205" i="5"/>
  <c r="F1205" i="5"/>
  <c r="R1196" i="5"/>
  <c r="J1196" i="5"/>
  <c r="I1196" i="5"/>
  <c r="H1196" i="5"/>
  <c r="H978" i="5"/>
  <c r="F978" i="5"/>
  <c r="X978" i="5"/>
  <c r="R978" i="5"/>
  <c r="J978" i="5"/>
  <c r="I978" i="5"/>
  <c r="H1109" i="5"/>
  <c r="R1109" i="5"/>
  <c r="J1109" i="5"/>
  <c r="F1109" i="5"/>
  <c r="I1109" i="5"/>
  <c r="R865" i="5"/>
  <c r="I865" i="5"/>
  <c r="J865" i="5"/>
  <c r="H865" i="5"/>
  <c r="F865" i="5"/>
  <c r="R796" i="5"/>
  <c r="I796" i="5"/>
  <c r="J796" i="5"/>
  <c r="H796" i="5"/>
  <c r="F796" i="5"/>
  <c r="F439" i="5"/>
  <c r="R439" i="5"/>
  <c r="J439" i="5"/>
  <c r="I439" i="5"/>
  <c r="H439" i="5"/>
  <c r="R400" i="5"/>
  <c r="J400" i="5"/>
  <c r="I400" i="5"/>
  <c r="H400" i="5"/>
  <c r="F400" i="5"/>
  <c r="R392" i="5"/>
  <c r="J392" i="5"/>
  <c r="I392" i="5"/>
  <c r="H392" i="5"/>
  <c r="F392" i="5"/>
  <c r="R360" i="5"/>
  <c r="J360" i="5"/>
  <c r="I360" i="5"/>
  <c r="H360" i="5"/>
  <c r="F360" i="5"/>
  <c r="R348" i="5"/>
  <c r="J348" i="5"/>
  <c r="I348" i="5"/>
  <c r="H348" i="5"/>
  <c r="F348" i="5"/>
  <c r="H2413" i="5"/>
  <c r="F2413" i="5"/>
  <c r="J2413" i="5"/>
  <c r="H2428" i="5"/>
  <c r="I2428" i="5"/>
  <c r="F2428" i="5"/>
  <c r="R2428" i="5"/>
  <c r="J2428" i="5"/>
  <c r="F2344" i="5"/>
  <c r="I2344" i="5"/>
  <c r="H2344" i="5"/>
  <c r="R2344" i="5"/>
  <c r="J2344" i="5"/>
  <c r="H2420" i="5"/>
  <c r="I2420" i="5"/>
  <c r="F2420" i="5"/>
  <c r="R2420" i="5"/>
  <c r="J2420" i="5"/>
  <c r="H2432" i="5"/>
  <c r="F2432" i="5"/>
  <c r="I2432" i="5"/>
  <c r="R2432" i="5"/>
  <c r="J2432" i="5"/>
  <c r="I2285" i="5"/>
  <c r="H2277" i="5"/>
  <c r="F2277" i="5"/>
  <c r="X2277" i="5"/>
  <c r="R2277" i="5"/>
  <c r="I2277" i="5"/>
  <c r="J2277" i="5"/>
  <c r="J2270" i="5"/>
  <c r="I2270" i="5"/>
  <c r="H2270" i="5"/>
  <c r="R2270" i="5"/>
  <c r="F2270" i="5"/>
  <c r="I2225" i="5"/>
  <c r="R2225" i="5"/>
  <c r="J2225" i="5"/>
  <c r="H2225" i="5"/>
  <c r="F2225" i="5"/>
  <c r="H2192" i="5"/>
  <c r="F2192" i="5"/>
  <c r="R2192" i="5"/>
  <c r="I2192" i="5"/>
  <c r="J2192" i="5"/>
  <c r="I2109" i="5"/>
  <c r="H2109" i="5"/>
  <c r="F2109" i="5"/>
  <c r="R2109" i="5"/>
  <c r="J2109" i="5"/>
  <c r="F2000" i="5"/>
  <c r="R2000" i="5"/>
  <c r="J2000" i="5"/>
  <c r="I2000" i="5"/>
  <c r="H2000" i="5"/>
  <c r="H2153" i="5"/>
  <c r="R2153" i="5"/>
  <c r="J2153" i="5"/>
  <c r="I2153" i="5"/>
  <c r="F2153" i="5"/>
  <c r="J2062" i="5"/>
  <c r="I2062" i="5"/>
  <c r="H2062" i="5"/>
  <c r="R2062" i="5"/>
  <c r="F2062" i="5"/>
  <c r="I2037" i="5"/>
  <c r="H2037" i="5"/>
  <c r="F2037" i="5"/>
  <c r="R2037" i="5"/>
  <c r="J2037" i="5"/>
  <c r="I2117" i="5"/>
  <c r="H2117" i="5"/>
  <c r="F2117" i="5"/>
  <c r="R2117" i="5"/>
  <c r="J2117" i="5"/>
  <c r="I1888" i="5"/>
  <c r="H1888" i="5"/>
  <c r="F1888" i="5"/>
  <c r="R1888" i="5"/>
  <c r="J1888" i="5"/>
  <c r="F1802" i="5"/>
  <c r="R1802" i="5"/>
  <c r="J1802" i="5"/>
  <c r="I1802" i="5"/>
  <c r="H1802" i="5"/>
  <c r="I1872" i="5"/>
  <c r="H1872" i="5"/>
  <c r="F1872" i="5"/>
  <c r="R1872" i="5"/>
  <c r="J1872" i="5"/>
  <c r="I1860" i="5"/>
  <c r="H1860" i="5"/>
  <c r="F1860" i="5"/>
  <c r="R1860" i="5"/>
  <c r="J1860" i="5"/>
  <c r="R1776" i="5"/>
  <c r="I1776" i="5"/>
  <c r="F1776" i="5"/>
  <c r="J1776" i="5"/>
  <c r="H1776" i="5"/>
  <c r="H1733" i="5"/>
  <c r="F1733" i="5"/>
  <c r="R1733" i="5"/>
  <c r="J1733" i="5"/>
  <c r="I1733" i="5"/>
  <c r="I1756" i="5"/>
  <c r="H1756" i="5"/>
  <c r="F1756" i="5"/>
  <c r="J1756" i="5"/>
  <c r="R1756" i="5"/>
  <c r="R1924" i="5"/>
  <c r="J1924" i="5"/>
  <c r="I1924" i="5"/>
  <c r="H1924" i="5"/>
  <c r="F1924" i="5"/>
  <c r="R1944" i="5"/>
  <c r="J1944" i="5"/>
  <c r="I1944" i="5"/>
  <c r="H1944" i="5"/>
  <c r="F1944" i="5"/>
  <c r="I1688" i="5"/>
  <c r="R1688" i="5"/>
  <c r="J1688" i="5"/>
  <c r="H1688" i="5"/>
  <c r="F1688" i="5"/>
  <c r="R1956" i="5"/>
  <c r="J1956" i="5"/>
  <c r="I1956" i="5"/>
  <c r="H1956" i="5"/>
  <c r="F1956" i="5"/>
  <c r="R1581" i="5"/>
  <c r="J1581" i="5"/>
  <c r="I1581" i="5"/>
  <c r="H1581" i="5"/>
  <c r="F1581" i="5"/>
  <c r="J1800" i="5"/>
  <c r="I1800" i="5"/>
  <c r="F1800" i="5"/>
  <c r="R1673" i="5"/>
  <c r="J1673" i="5"/>
  <c r="I1673" i="5"/>
  <c r="H1673" i="5"/>
  <c r="F1673" i="5"/>
  <c r="J1359" i="5"/>
  <c r="I1359" i="5"/>
  <c r="R1359" i="5"/>
  <c r="H1359" i="5"/>
  <c r="F1359" i="5"/>
  <c r="R1676" i="5"/>
  <c r="J1676" i="5"/>
  <c r="I1676" i="5"/>
  <c r="H1676" i="5"/>
  <c r="F1676" i="5"/>
  <c r="I1549" i="5"/>
  <c r="H1549" i="5"/>
  <c r="F1549" i="5"/>
  <c r="R1549" i="5"/>
  <c r="J1549" i="5"/>
  <c r="I1517" i="5"/>
  <c r="H1517" i="5"/>
  <c r="F1517" i="5"/>
  <c r="R1517" i="5"/>
  <c r="J1517" i="5"/>
  <c r="F1300" i="5"/>
  <c r="R1300" i="5"/>
  <c r="J1300" i="5"/>
  <c r="H1300" i="5"/>
  <c r="I1300" i="5"/>
  <c r="R1282" i="5"/>
  <c r="F1282" i="5"/>
  <c r="H1282" i="5"/>
  <c r="J1282" i="5"/>
  <c r="I1282" i="5"/>
  <c r="I1442" i="5"/>
  <c r="H1442" i="5"/>
  <c r="F1442" i="5"/>
  <c r="J1442" i="5"/>
  <c r="R1442" i="5"/>
  <c r="F1304" i="5"/>
  <c r="R1304" i="5"/>
  <c r="I1304" i="5"/>
  <c r="H1304" i="5"/>
  <c r="J1304" i="5"/>
  <c r="F1324" i="5"/>
  <c r="R1324" i="5"/>
  <c r="J1324" i="5"/>
  <c r="I1324" i="5"/>
  <c r="H1324" i="5"/>
  <c r="H1133" i="5"/>
  <c r="J1133" i="5"/>
  <c r="F1133" i="5"/>
  <c r="I1133" i="5"/>
  <c r="R1133" i="5"/>
  <c r="J1383" i="5"/>
  <c r="H1383" i="5"/>
  <c r="F1383" i="5"/>
  <c r="X1383" i="5"/>
  <c r="R1383" i="5"/>
  <c r="I1383" i="5"/>
  <c r="R1330" i="5"/>
  <c r="J1330" i="5"/>
  <c r="I1330" i="5"/>
  <c r="H1330" i="5"/>
  <c r="F1330" i="5"/>
  <c r="I1253" i="5"/>
  <c r="H1253" i="5"/>
  <c r="R1253" i="5"/>
  <c r="J1253" i="5"/>
  <c r="F1253" i="5"/>
  <c r="X1253" i="5"/>
  <c r="I1221" i="5"/>
  <c r="H1221" i="5"/>
  <c r="R1221" i="5"/>
  <c r="J1221" i="5"/>
  <c r="F1221" i="5"/>
  <c r="H926" i="5"/>
  <c r="F926" i="5"/>
  <c r="X926" i="5"/>
  <c r="R926" i="5"/>
  <c r="J926" i="5"/>
  <c r="I926" i="5"/>
  <c r="R1542" i="5"/>
  <c r="J1542" i="5"/>
  <c r="I1542" i="5"/>
  <c r="H1542" i="5"/>
  <c r="F1542" i="5"/>
  <c r="F1112" i="5"/>
  <c r="J1112" i="5"/>
  <c r="I1112" i="5"/>
  <c r="H1112" i="5"/>
  <c r="R1112" i="5"/>
  <c r="H1046" i="5"/>
  <c r="F1046" i="5"/>
  <c r="R1046" i="5"/>
  <c r="I1046" i="5"/>
  <c r="J1046" i="5"/>
  <c r="H982" i="5"/>
  <c r="F982" i="5"/>
  <c r="R982" i="5"/>
  <c r="I982" i="5"/>
  <c r="J982" i="5"/>
  <c r="F1200" i="5"/>
  <c r="R1200" i="5"/>
  <c r="J1200" i="5"/>
  <c r="I1200" i="5"/>
  <c r="H1200" i="5"/>
  <c r="H1010" i="5"/>
  <c r="F1010" i="5"/>
  <c r="X1010" i="5"/>
  <c r="R1010" i="5"/>
  <c r="J1010" i="5"/>
  <c r="I1010" i="5"/>
  <c r="R889" i="5"/>
  <c r="I889" i="5"/>
  <c r="J889" i="5"/>
  <c r="H889" i="5"/>
  <c r="F889" i="5"/>
  <c r="J1130" i="5"/>
  <c r="I1130" i="5"/>
  <c r="H1130" i="5"/>
  <c r="F1130" i="5"/>
  <c r="R1130" i="5"/>
  <c r="I1086" i="5"/>
  <c r="R1086" i="5"/>
  <c r="J1086" i="5"/>
  <c r="H1086" i="5"/>
  <c r="F1086" i="5"/>
  <c r="R840" i="5"/>
  <c r="I840" i="5"/>
  <c r="H840" i="5"/>
  <c r="F840" i="5"/>
  <c r="J840" i="5"/>
  <c r="R845" i="5"/>
  <c r="I845" i="5"/>
  <c r="J845" i="5"/>
  <c r="H845" i="5"/>
  <c r="F845" i="5"/>
  <c r="R828" i="5"/>
  <c r="I828" i="5"/>
  <c r="J828" i="5"/>
  <c r="H828" i="5"/>
  <c r="F828" i="5"/>
  <c r="R529" i="5"/>
  <c r="J529" i="5"/>
  <c r="F529" i="5"/>
  <c r="H529" i="5"/>
  <c r="I529" i="5"/>
  <c r="R513" i="5"/>
  <c r="J513" i="5"/>
  <c r="F513" i="5"/>
  <c r="I513" i="5"/>
  <c r="H513" i="5"/>
  <c r="H495" i="5"/>
  <c r="F495" i="5"/>
  <c r="R495" i="5"/>
  <c r="J495" i="5"/>
  <c r="I495" i="5"/>
  <c r="R396" i="5"/>
  <c r="J396" i="5"/>
  <c r="I396" i="5"/>
  <c r="H396" i="5"/>
  <c r="F396" i="5"/>
  <c r="R388" i="5"/>
  <c r="J388" i="5"/>
  <c r="I388" i="5"/>
  <c r="H388" i="5"/>
  <c r="F388" i="5"/>
  <c r="R380" i="5"/>
  <c r="J380" i="5"/>
  <c r="I380" i="5"/>
  <c r="H380" i="5"/>
  <c r="F380" i="5"/>
  <c r="R372" i="5"/>
  <c r="J372" i="5"/>
  <c r="I372" i="5"/>
  <c r="H372" i="5"/>
  <c r="F372" i="5"/>
  <c r="R356" i="5"/>
  <c r="J356" i="5"/>
  <c r="I356" i="5"/>
  <c r="H356" i="5"/>
  <c r="F356" i="5"/>
  <c r="R106" i="5"/>
  <c r="R281" i="5"/>
  <c r="H281" i="5"/>
  <c r="F281" i="5"/>
  <c r="J281" i="5"/>
  <c r="I281" i="5"/>
  <c r="J154" i="5"/>
  <c r="I154" i="5"/>
  <c r="H154" i="5"/>
  <c r="F154" i="5"/>
  <c r="R154" i="5"/>
  <c r="R110" i="5"/>
  <c r="F39" i="6"/>
  <c r="F65" i="6"/>
  <c r="F2372" i="5"/>
  <c r="R2372" i="5"/>
  <c r="J2372" i="5"/>
  <c r="I2372" i="5"/>
  <c r="H2372" i="5"/>
  <c r="D6" i="6"/>
  <c r="H2377" i="5"/>
  <c r="I2377" i="5"/>
  <c r="F2377" i="5"/>
  <c r="R2377" i="5"/>
  <c r="J2377" i="5"/>
  <c r="R2438" i="5"/>
  <c r="F2438" i="5"/>
  <c r="I2357" i="5"/>
  <c r="F2357" i="5"/>
  <c r="J2357" i="5"/>
  <c r="H2333" i="5"/>
  <c r="R2333" i="5"/>
  <c r="J2333" i="5"/>
  <c r="I2333" i="5"/>
  <c r="F2333" i="5"/>
  <c r="F2294" i="5"/>
  <c r="R2294" i="5"/>
  <c r="J2294" i="5"/>
  <c r="I2294" i="5"/>
  <c r="H2294" i="5"/>
  <c r="H2319" i="5"/>
  <c r="F2319" i="5"/>
  <c r="J2319" i="5"/>
  <c r="I2319" i="5"/>
  <c r="R2319" i="5"/>
  <c r="H2303" i="5"/>
  <c r="F2303" i="5"/>
  <c r="J2303" i="5"/>
  <c r="I2303" i="5"/>
  <c r="R2303" i="5"/>
  <c r="J2326" i="5"/>
  <c r="I2326" i="5"/>
  <c r="R2326" i="5"/>
  <c r="H2326" i="5"/>
  <c r="F2326" i="5"/>
  <c r="H2172" i="5"/>
  <c r="F2172" i="5"/>
  <c r="R2172" i="5"/>
  <c r="J2172" i="5"/>
  <c r="I2172" i="5"/>
  <c r="J2173" i="5"/>
  <c r="I2173" i="5"/>
  <c r="H2173" i="5"/>
  <c r="F2173" i="5"/>
  <c r="R2173" i="5"/>
  <c r="J2125" i="5"/>
  <c r="I2125" i="5"/>
  <c r="H2125" i="5"/>
  <c r="F2125" i="5"/>
  <c r="R2125" i="5"/>
  <c r="I2105" i="5"/>
  <c r="H2105" i="5"/>
  <c r="F2105" i="5"/>
  <c r="R2105" i="5"/>
  <c r="J2105" i="5"/>
  <c r="F2048" i="5"/>
  <c r="I2048" i="5"/>
  <c r="H2048" i="5"/>
  <c r="R2048" i="5"/>
  <c r="J2048" i="5"/>
  <c r="F2032" i="5"/>
  <c r="I2032" i="5"/>
  <c r="H2032" i="5"/>
  <c r="R2032" i="5"/>
  <c r="J2032" i="5"/>
  <c r="I2089" i="5"/>
  <c r="H2089" i="5"/>
  <c r="F2089" i="5"/>
  <c r="R2089" i="5"/>
  <c r="J2089" i="5"/>
  <c r="R2086" i="5"/>
  <c r="J2086" i="5"/>
  <c r="I2086" i="5"/>
  <c r="H2086" i="5"/>
  <c r="F2086" i="5"/>
  <c r="I2049" i="5"/>
  <c r="H2049" i="5"/>
  <c r="F2049" i="5"/>
  <c r="R2049" i="5"/>
  <c r="J2049" i="5"/>
  <c r="R2010" i="5"/>
  <c r="J2010" i="5"/>
  <c r="H2010" i="5"/>
  <c r="F2010" i="5"/>
  <c r="I2010" i="5"/>
  <c r="H1991" i="5"/>
  <c r="F1991" i="5"/>
  <c r="R1991" i="5"/>
  <c r="R1904" i="5"/>
  <c r="J1904" i="5"/>
  <c r="I1904" i="5"/>
  <c r="H1904" i="5"/>
  <c r="F1904" i="5"/>
  <c r="F1798" i="5"/>
  <c r="J1798" i="5"/>
  <c r="H1798" i="5"/>
  <c r="R1798" i="5"/>
  <c r="I1798" i="5"/>
  <c r="I1791" i="5"/>
  <c r="H1791" i="5"/>
  <c r="F1791" i="5"/>
  <c r="R1791" i="5"/>
  <c r="J1791" i="5"/>
  <c r="H1729" i="5"/>
  <c r="F1729" i="5"/>
  <c r="R1729" i="5"/>
  <c r="J1729" i="5"/>
  <c r="I1729" i="5"/>
  <c r="I1864" i="5"/>
  <c r="H1864" i="5"/>
  <c r="F1864" i="5"/>
  <c r="R1864" i="5"/>
  <c r="J1864" i="5"/>
  <c r="J1838" i="5"/>
  <c r="R1838" i="5"/>
  <c r="I1838" i="5"/>
  <c r="H1838" i="5"/>
  <c r="F1838" i="5"/>
  <c r="R1685" i="5"/>
  <c r="J1685" i="5"/>
  <c r="I1685" i="5"/>
  <c r="F1685" i="5"/>
  <c r="H1685" i="5"/>
  <c r="I1682" i="5"/>
  <c r="F1682" i="5"/>
  <c r="R1682" i="5"/>
  <c r="H1682" i="5"/>
  <c r="J1682" i="5"/>
  <c r="I1672" i="5"/>
  <c r="H1672" i="5"/>
  <c r="F1672" i="5"/>
  <c r="R1672" i="5"/>
  <c r="J1672" i="5"/>
  <c r="I1656" i="5"/>
  <c r="H1656" i="5"/>
  <c r="F1656" i="5"/>
  <c r="R1656" i="5"/>
  <c r="J1656" i="5"/>
  <c r="H1640" i="5"/>
  <c r="J1640" i="5"/>
  <c r="I1624" i="5"/>
  <c r="H1624" i="5"/>
  <c r="F1624" i="5"/>
  <c r="R1624" i="5"/>
  <c r="J1624" i="5"/>
  <c r="I1608" i="5"/>
  <c r="H1608" i="5"/>
  <c r="F1608" i="5"/>
  <c r="R1608" i="5"/>
  <c r="J1608" i="5"/>
  <c r="I1592" i="5"/>
  <c r="H1592" i="5"/>
  <c r="F1592" i="5"/>
  <c r="R1592" i="5"/>
  <c r="J1592" i="5"/>
  <c r="I1576" i="5"/>
  <c r="H1576" i="5"/>
  <c r="F1576" i="5"/>
  <c r="R1576" i="5"/>
  <c r="J1576" i="5"/>
  <c r="F1560" i="5"/>
  <c r="R1560" i="5"/>
  <c r="J1560" i="5"/>
  <c r="I1560" i="5"/>
  <c r="H1560" i="5"/>
  <c r="F1544" i="5"/>
  <c r="R1544" i="5"/>
  <c r="J1544" i="5"/>
  <c r="I1544" i="5"/>
  <c r="H1544" i="5"/>
  <c r="F1528" i="5"/>
  <c r="R1528" i="5"/>
  <c r="J1528" i="5"/>
  <c r="I1528" i="5"/>
  <c r="H1528" i="5"/>
  <c r="I1512" i="5"/>
  <c r="H1512" i="5"/>
  <c r="F1496" i="5"/>
  <c r="R1496" i="5"/>
  <c r="J1496" i="5"/>
  <c r="I1496" i="5"/>
  <c r="H1496" i="5"/>
  <c r="J1792" i="5"/>
  <c r="I1792" i="5"/>
  <c r="H1792" i="5"/>
  <c r="R1585" i="5"/>
  <c r="J1585" i="5"/>
  <c r="I1585" i="5"/>
  <c r="H1585" i="5"/>
  <c r="F1585" i="5"/>
  <c r="H1709" i="5"/>
  <c r="F1709" i="5"/>
  <c r="R1709" i="5"/>
  <c r="J1709" i="5"/>
  <c r="I1709" i="5"/>
  <c r="R1637" i="5"/>
  <c r="J1637" i="5"/>
  <c r="I1637" i="5"/>
  <c r="H1637" i="5"/>
  <c r="F1637" i="5"/>
  <c r="R1573" i="5"/>
  <c r="J1573" i="5"/>
  <c r="I1573" i="5"/>
  <c r="H1573" i="5"/>
  <c r="F1573" i="5"/>
  <c r="J1702" i="5"/>
  <c r="I1702" i="5"/>
  <c r="H1702" i="5"/>
  <c r="R1702" i="5"/>
  <c r="F1702" i="5"/>
  <c r="R1625" i="5"/>
  <c r="J1625" i="5"/>
  <c r="I1625" i="5"/>
  <c r="H1625" i="5"/>
  <c r="F1625" i="5"/>
  <c r="I1482" i="5"/>
  <c r="H1482" i="5"/>
  <c r="F1482" i="5"/>
  <c r="R1482" i="5"/>
  <c r="J1482" i="5"/>
  <c r="J1375" i="5"/>
  <c r="I1375" i="5"/>
  <c r="H1375" i="5"/>
  <c r="R1375" i="5"/>
  <c r="F1375" i="5"/>
  <c r="J1367" i="5"/>
  <c r="I1367" i="5"/>
  <c r="H1367" i="5"/>
  <c r="R1367" i="5"/>
  <c r="F1367" i="5"/>
  <c r="I1537" i="5"/>
  <c r="H1537" i="5"/>
  <c r="F1537" i="5"/>
  <c r="R1537" i="5"/>
  <c r="J1537" i="5"/>
  <c r="I1505" i="5"/>
  <c r="H1505" i="5"/>
  <c r="F1505" i="5"/>
  <c r="R1505" i="5"/>
  <c r="J1505" i="5"/>
  <c r="H1414" i="5"/>
  <c r="F1414" i="5"/>
  <c r="I1414" i="5"/>
  <c r="R1414" i="5"/>
  <c r="J1414" i="5"/>
  <c r="H1386" i="5"/>
  <c r="F1386" i="5"/>
  <c r="J1386" i="5"/>
  <c r="I1386" i="5"/>
  <c r="R1386" i="5"/>
  <c r="F1357" i="5"/>
  <c r="R1357" i="5"/>
  <c r="J1357" i="5"/>
  <c r="I1357" i="5"/>
  <c r="H1357" i="5"/>
  <c r="I1301" i="5"/>
  <c r="H1301" i="5"/>
  <c r="X1301" i="5"/>
  <c r="R1301" i="5"/>
  <c r="F1301" i="5"/>
  <c r="J1301" i="5"/>
  <c r="H1362" i="5"/>
  <c r="R1362" i="5"/>
  <c r="F1362" i="5"/>
  <c r="J1362" i="5"/>
  <c r="I1362" i="5"/>
  <c r="R1518" i="5"/>
  <c r="J1518" i="5"/>
  <c r="I1518" i="5"/>
  <c r="H1518" i="5"/>
  <c r="F1518" i="5"/>
  <c r="H1370" i="5"/>
  <c r="R1370" i="5"/>
  <c r="F1370" i="5"/>
  <c r="J1370" i="5"/>
  <c r="I1370" i="5"/>
  <c r="H1101" i="5"/>
  <c r="J1101" i="5"/>
  <c r="R1101" i="5"/>
  <c r="I1101" i="5"/>
  <c r="F1101" i="5"/>
  <c r="H1092" i="5"/>
  <c r="F1092" i="5"/>
  <c r="R1092" i="5"/>
  <c r="I1092" i="5"/>
  <c r="J1092" i="5"/>
  <c r="H1181" i="5"/>
  <c r="R1181" i="5"/>
  <c r="J1181" i="5"/>
  <c r="I1181" i="5"/>
  <c r="F1181" i="5"/>
  <c r="H1117" i="5"/>
  <c r="R1117" i="5"/>
  <c r="J1117" i="5"/>
  <c r="I1117" i="5"/>
  <c r="F1117" i="5"/>
  <c r="R1498" i="5"/>
  <c r="J1498" i="5"/>
  <c r="I1498" i="5"/>
  <c r="H1498" i="5"/>
  <c r="F1498" i="5"/>
  <c r="H1018" i="5"/>
  <c r="F1018" i="5"/>
  <c r="X1018" i="5"/>
  <c r="R1018" i="5"/>
  <c r="I1018" i="5"/>
  <c r="J1018" i="5"/>
  <c r="I1249" i="5"/>
  <c r="H1249" i="5"/>
  <c r="R1249" i="5"/>
  <c r="J1249" i="5"/>
  <c r="F1249" i="5"/>
  <c r="I1217" i="5"/>
  <c r="H1217" i="5"/>
  <c r="R1217" i="5"/>
  <c r="J1217" i="5"/>
  <c r="F1217" i="5"/>
  <c r="J1399" i="5"/>
  <c r="H1399" i="5"/>
  <c r="F1399" i="5"/>
  <c r="R1399" i="5"/>
  <c r="I1399" i="5"/>
  <c r="H942" i="5"/>
  <c r="F942" i="5"/>
  <c r="R942" i="5"/>
  <c r="I942" i="5"/>
  <c r="J942" i="5"/>
  <c r="F1276" i="5"/>
  <c r="R1276" i="5"/>
  <c r="J1276" i="5"/>
  <c r="I1276" i="5"/>
  <c r="H1276" i="5"/>
  <c r="F1268" i="5"/>
  <c r="R1268" i="5"/>
  <c r="J1268" i="5"/>
  <c r="I1268" i="5"/>
  <c r="H1268" i="5"/>
  <c r="F1260" i="5"/>
  <c r="R1260" i="5"/>
  <c r="J1260" i="5"/>
  <c r="I1260" i="5"/>
  <c r="H1260" i="5"/>
  <c r="F1252" i="5"/>
  <c r="R1252" i="5"/>
  <c r="J1252" i="5"/>
  <c r="I1252" i="5"/>
  <c r="H1252" i="5"/>
  <c r="F1244" i="5"/>
  <c r="R1244" i="5"/>
  <c r="J1244" i="5"/>
  <c r="I1244" i="5"/>
  <c r="H1244" i="5"/>
  <c r="F1236" i="5"/>
  <c r="R1236" i="5"/>
  <c r="J1236" i="5"/>
  <c r="I1236" i="5"/>
  <c r="H1236" i="5"/>
  <c r="F1228" i="5"/>
  <c r="R1228" i="5"/>
  <c r="J1228" i="5"/>
  <c r="I1228" i="5"/>
  <c r="H1228" i="5"/>
  <c r="F1220" i="5"/>
  <c r="R1220" i="5"/>
  <c r="J1220" i="5"/>
  <c r="I1220" i="5"/>
  <c r="H1220" i="5"/>
  <c r="F1212" i="5"/>
  <c r="R1212" i="5"/>
  <c r="J1212" i="5"/>
  <c r="I1212" i="5"/>
  <c r="H1212" i="5"/>
  <c r="R886" i="5"/>
  <c r="J886" i="5"/>
  <c r="I886" i="5"/>
  <c r="F886" i="5"/>
  <c r="H886" i="5"/>
  <c r="F1204" i="5"/>
  <c r="R1204" i="5"/>
  <c r="J1204" i="5"/>
  <c r="I1204" i="5"/>
  <c r="H1204" i="5"/>
  <c r="R888" i="5"/>
  <c r="I888" i="5"/>
  <c r="J888" i="5"/>
  <c r="H888" i="5"/>
  <c r="F888" i="5"/>
  <c r="R900" i="5"/>
  <c r="J900" i="5"/>
  <c r="I900" i="5"/>
  <c r="F900" i="5"/>
  <c r="H900" i="5"/>
  <c r="I1289" i="5"/>
  <c r="R1289" i="5"/>
  <c r="J1289" i="5"/>
  <c r="H1289" i="5"/>
  <c r="F1289" i="5"/>
  <c r="R892" i="5"/>
  <c r="J892" i="5"/>
  <c r="I892" i="5"/>
  <c r="H892" i="5"/>
  <c r="F892" i="5"/>
  <c r="R1095" i="5"/>
  <c r="J1095" i="5"/>
  <c r="I1095" i="5"/>
  <c r="H1095" i="5"/>
  <c r="F1095" i="5"/>
  <c r="R824" i="5"/>
  <c r="I824" i="5"/>
  <c r="H824" i="5"/>
  <c r="F824" i="5"/>
  <c r="J824" i="5"/>
  <c r="R844" i="5"/>
  <c r="I844" i="5"/>
  <c r="J844" i="5"/>
  <c r="H844" i="5"/>
  <c r="F844" i="5"/>
  <c r="R832" i="5"/>
  <c r="I832" i="5"/>
  <c r="H832" i="5"/>
  <c r="J832" i="5"/>
  <c r="F832" i="5"/>
  <c r="J919" i="5"/>
  <c r="I919" i="5"/>
  <c r="H919" i="5"/>
  <c r="R919" i="5"/>
  <c r="F919" i="5"/>
  <c r="F791" i="5"/>
  <c r="R791" i="5"/>
  <c r="I791" i="5"/>
  <c r="J791" i="5"/>
  <c r="H791" i="5"/>
  <c r="I591" i="5"/>
  <c r="H591" i="5"/>
  <c r="F591" i="5"/>
  <c r="R591" i="5"/>
  <c r="J591" i="5"/>
  <c r="I559" i="5"/>
  <c r="H559" i="5"/>
  <c r="F559" i="5"/>
  <c r="R559" i="5"/>
  <c r="J559" i="5"/>
  <c r="J645" i="5"/>
  <c r="I645" i="5"/>
  <c r="R645" i="5"/>
  <c r="H645" i="5"/>
  <c r="F645" i="5"/>
  <c r="I535" i="5"/>
  <c r="H535" i="5"/>
  <c r="F535" i="5"/>
  <c r="J535" i="5"/>
  <c r="F423" i="5"/>
  <c r="R423" i="5"/>
  <c r="J423" i="5"/>
  <c r="I423" i="5"/>
  <c r="H423" i="5"/>
  <c r="H511" i="5"/>
  <c r="F511" i="5"/>
  <c r="R511" i="5"/>
  <c r="J511" i="5"/>
  <c r="I511" i="5"/>
  <c r="I416" i="5"/>
  <c r="H416" i="5"/>
  <c r="R416" i="5"/>
  <c r="J416" i="5"/>
  <c r="F416" i="5"/>
  <c r="R292" i="5"/>
  <c r="I292" i="5"/>
  <c r="H292" i="5"/>
  <c r="F292" i="5"/>
  <c r="J292" i="5"/>
  <c r="J262" i="5"/>
  <c r="F262" i="5"/>
  <c r="R262" i="5"/>
  <c r="I262" i="5"/>
  <c r="H262" i="5"/>
  <c r="R90" i="5"/>
  <c r="S508" i="5"/>
  <c r="S354" i="5"/>
  <c r="S305" i="5"/>
  <c r="S168" i="5"/>
  <c r="S484" i="5"/>
  <c r="S302" i="5"/>
  <c r="S424" i="5"/>
  <c r="S488" i="5"/>
  <c r="S295" i="5"/>
  <c r="S120" i="5"/>
  <c r="S505" i="5"/>
  <c r="S401" i="5"/>
  <c r="S220" i="5"/>
  <c r="S164" i="5"/>
  <c r="S269" i="5"/>
  <c r="S253" i="5"/>
  <c r="S315" i="5"/>
  <c r="S441" i="5"/>
  <c r="S397" i="5"/>
  <c r="S437" i="5"/>
  <c r="S450" i="5"/>
  <c r="S326" i="5"/>
  <c r="S465" i="5"/>
  <c r="S274" i="5"/>
  <c r="S477" i="5"/>
  <c r="S418" i="5"/>
  <c r="S278" i="5"/>
  <c r="S156" i="5"/>
  <c r="S271" i="5"/>
  <c r="S140" i="5"/>
  <c r="S313" i="5"/>
  <c r="S293" i="5"/>
  <c r="S173" i="5"/>
  <c r="S228" i="5"/>
  <c r="S212" i="5"/>
  <c r="S180" i="5"/>
  <c r="S187" i="5"/>
  <c r="S434" i="5"/>
  <c r="S264" i="5"/>
  <c r="S398" i="5"/>
  <c r="S318" i="5"/>
  <c r="S446" i="5"/>
  <c r="S265" i="5"/>
  <c r="S425" i="5"/>
  <c r="S430" i="5"/>
  <c r="S532" i="5"/>
  <c r="S310" i="5"/>
  <c r="S472" i="5"/>
  <c r="S422" i="5"/>
  <c r="S176" i="5"/>
  <c r="S127" i="5"/>
  <c r="S232" i="5"/>
  <c r="S124" i="5"/>
  <c r="S473" i="5"/>
  <c r="S341" i="5"/>
  <c r="S192" i="5"/>
  <c r="S287" i="5"/>
  <c r="S263" i="5"/>
  <c r="S470" i="5"/>
  <c r="S458" i="5"/>
  <c r="S536" i="5"/>
  <c r="S449" i="5"/>
  <c r="S275" i="5"/>
  <c r="S393" i="5"/>
  <c r="S277" i="5"/>
  <c r="S147" i="5"/>
  <c r="S259" i="5"/>
  <c r="S524" i="5"/>
  <c r="S442" i="5"/>
  <c r="S289" i="5"/>
  <c r="S454" i="5"/>
  <c r="S163" i="5"/>
  <c r="S445" i="5"/>
  <c r="S420" i="5"/>
  <c r="S268" i="5"/>
  <c r="S456" i="5"/>
  <c r="S500" i="5"/>
  <c r="S172" i="5"/>
  <c r="S329" i="5"/>
  <c r="S501" i="5"/>
  <c r="S429" i="5"/>
  <c r="S493" i="5"/>
  <c r="S236" i="5"/>
  <c r="S144" i="5"/>
  <c r="S461" i="5"/>
  <c r="S151" i="5"/>
  <c r="S195" i="5"/>
  <c r="S200" i="5"/>
  <c r="S261" i="5"/>
  <c r="S191" i="5"/>
  <c r="S489" i="5"/>
  <c r="S215" i="5"/>
  <c r="S486" i="5"/>
  <c r="S468" i="5"/>
  <c r="S260" i="5"/>
  <c r="S175" i="5"/>
  <c r="S183" i="5"/>
  <c r="S115" i="5"/>
  <c r="S116" i="5"/>
  <c r="S321" i="5"/>
  <c r="S273" i="5"/>
  <c r="S224" i="5"/>
  <c r="S216" i="5"/>
  <c r="S159" i="5"/>
  <c r="S160" i="5"/>
  <c r="S227" i="5"/>
  <c r="S208" i="5"/>
  <c r="S482" i="5"/>
  <c r="S462" i="5"/>
  <c r="S128" i="5"/>
  <c r="S492" i="5"/>
  <c r="S280" i="5"/>
  <c r="S478" i="5"/>
  <c r="S252" i="5"/>
  <c r="S440" i="5"/>
  <c r="S426" i="5"/>
  <c r="S413" i="5"/>
  <c r="S240" i="5"/>
  <c r="S457" i="5"/>
  <c r="S231" i="5"/>
  <c r="S123" i="5"/>
  <c r="S255" i="5"/>
  <c r="S184" i="5"/>
  <c r="S249" i="5"/>
  <c r="S279" i="5"/>
  <c r="S497" i="5"/>
  <c r="S512" i="5"/>
  <c r="S243" i="5"/>
  <c r="S188" i="5"/>
  <c r="S196" i="5"/>
  <c r="S148" i="5"/>
  <c r="S267" i="5"/>
  <c r="S469" i="5"/>
  <c r="S311" i="5"/>
  <c r="S323" i="5"/>
  <c r="S251" i="5"/>
  <c r="S539" i="5"/>
  <c r="S541" i="5"/>
  <c r="S553" i="5"/>
  <c r="S543" i="5"/>
  <c r="X282" i="5"/>
  <c r="X122" i="5"/>
  <c r="X218" i="5"/>
  <c r="X466" i="5"/>
  <c r="X438" i="5"/>
  <c r="X81" i="5"/>
  <c r="X154" i="5"/>
  <c r="X130" i="5"/>
  <c r="X146" i="5"/>
  <c r="S542" i="5"/>
  <c r="X193" i="5"/>
  <c r="X86" i="5"/>
  <c r="X110" i="5"/>
  <c r="X106" i="5"/>
  <c r="X258" i="5"/>
  <c r="S324" i="5"/>
  <c r="X230" i="5"/>
  <c r="X94" i="5"/>
  <c r="X178" i="5"/>
  <c r="X210" i="5"/>
  <c r="X242" i="5"/>
  <c r="X276" i="5"/>
  <c r="X93" i="5"/>
  <c r="S475" i="5"/>
  <c r="X517" i="5"/>
  <c r="S297" i="5"/>
  <c r="S544" i="5"/>
  <c r="S545" i="5"/>
  <c r="X222" i="5"/>
  <c r="X170" i="5"/>
  <c r="X202" i="5"/>
  <c r="X234" i="5"/>
  <c r="S547" i="5"/>
  <c r="X105" i="5"/>
  <c r="X114" i="5"/>
  <c r="S549" i="5"/>
  <c r="X518" i="5"/>
  <c r="X27" i="5"/>
  <c r="X498" i="5"/>
  <c r="X65" i="5"/>
  <c r="S256" i="5"/>
  <c r="X138" i="5"/>
  <c r="X194" i="5"/>
  <c r="X226" i="5"/>
  <c r="X49" i="5"/>
  <c r="X78" i="5"/>
  <c r="S372" i="5"/>
  <c r="S385" i="5"/>
  <c r="S266" i="5"/>
  <c r="S361" i="5"/>
  <c r="S182" i="5"/>
  <c r="S531" i="5"/>
  <c r="S162" i="5"/>
  <c r="S463" i="5"/>
  <c r="S414" i="5"/>
  <c r="S122" i="5"/>
  <c r="S238" i="5"/>
  <c r="S118" i="5"/>
  <c r="S218" i="5"/>
  <c r="S538" i="5"/>
  <c r="S438" i="5"/>
  <c r="S154" i="5"/>
  <c r="S130" i="5"/>
  <c r="S308" i="5"/>
  <c r="S533" i="5"/>
  <c r="S381" i="5"/>
  <c r="S307" i="5"/>
  <c r="S345" i="5"/>
  <c r="S511" i="5"/>
  <c r="S495" i="5"/>
  <c r="S198" i="5"/>
  <c r="S467" i="5"/>
  <c r="S411" i="5"/>
  <c r="S219" i="5"/>
  <c r="S136" i="5"/>
  <c r="S158" i="5"/>
  <c r="S504" i="5"/>
  <c r="S336" i="5"/>
  <c r="S284" i="5"/>
  <c r="S181" i="5"/>
  <c r="S405" i="5"/>
  <c r="S419" i="5"/>
  <c r="S513" i="5"/>
  <c r="S521" i="5"/>
  <c r="S415" i="5"/>
  <c r="S518" i="5"/>
  <c r="S550" i="5"/>
  <c r="S296" i="5"/>
  <c r="S407" i="5"/>
  <c r="S435" i="5"/>
  <c r="S340" i="5"/>
  <c r="S344" i="5"/>
  <c r="S409" i="5"/>
  <c r="S229" i="5"/>
  <c r="S317" i="5"/>
  <c r="S134" i="5"/>
  <c r="S304" i="5"/>
  <c r="S320" i="5"/>
  <c r="S281" i="5"/>
  <c r="S312" i="5"/>
  <c r="S459" i="5"/>
  <c r="S146" i="5"/>
  <c r="S365" i="5"/>
  <c r="S250" i="5"/>
  <c r="S150" i="5"/>
  <c r="S230" i="5"/>
  <c r="S417" i="5"/>
  <c r="S178" i="5"/>
  <c r="S471" i="5"/>
  <c r="S276" i="5"/>
  <c r="S248" i="5"/>
  <c r="S400" i="5"/>
  <c r="S328" i="5"/>
  <c r="S476" i="5"/>
  <c r="S272" i="5"/>
  <c r="S204" i="5"/>
  <c r="S529" i="5"/>
  <c r="S202" i="5"/>
  <c r="S496" i="5"/>
  <c r="S451" i="5"/>
  <c r="S143" i="5"/>
  <c r="S464" i="5"/>
  <c r="S223" i="5"/>
  <c r="S507" i="5"/>
  <c r="S270" i="5"/>
  <c r="S389" i="5"/>
  <c r="S423" i="5"/>
  <c r="S142" i="5"/>
  <c r="S309" i="5"/>
  <c r="S210" i="5"/>
  <c r="S534" i="5"/>
  <c r="S380" i="5"/>
  <c r="S487" i="5"/>
  <c r="S333" i="5"/>
  <c r="S392" i="5"/>
  <c r="S126" i="5"/>
  <c r="S131" i="5"/>
  <c r="S384" i="5"/>
  <c r="S214" i="5"/>
  <c r="S357" i="5"/>
  <c r="S170" i="5"/>
  <c r="S377" i="5"/>
  <c r="S138" i="5"/>
  <c r="S356" i="5"/>
  <c r="S404" i="5"/>
  <c r="S444" i="5"/>
  <c r="S480" i="5"/>
  <c r="S282" i="5"/>
  <c r="S428" i="5"/>
  <c r="S349" i="5"/>
  <c r="S174" i="5"/>
  <c r="S352" i="5"/>
  <c r="S509" i="5"/>
  <c r="S520" i="5"/>
  <c r="S396" i="5"/>
  <c r="S537" i="5"/>
  <c r="S133" i="5"/>
  <c r="S432" i="5"/>
  <c r="S373" i="5"/>
  <c r="S239" i="5"/>
  <c r="S455" i="5"/>
  <c r="S292" i="5"/>
  <c r="S300" i="5"/>
  <c r="S234" i="5"/>
  <c r="S221" i="5"/>
  <c r="S360" i="5"/>
  <c r="S499" i="5"/>
  <c r="S245" i="5"/>
  <c r="S498" i="5"/>
  <c r="S226" i="5"/>
  <c r="S491" i="5"/>
  <c r="S523" i="5"/>
  <c r="S522" i="5"/>
  <c r="S194" i="5"/>
  <c r="S353" i="5"/>
  <c r="S388" i="5"/>
  <c r="S166" i="5"/>
  <c r="S479" i="5"/>
  <c r="S242" i="5"/>
  <c r="S149" i="5"/>
  <c r="S427" i="5"/>
  <c r="S483" i="5"/>
  <c r="S515" i="5"/>
  <c r="S190" i="5"/>
  <c r="S316" i="5"/>
  <c r="S368" i="5"/>
  <c r="S443" i="5"/>
  <c r="S157" i="5"/>
  <c r="S402" i="5"/>
  <c r="S235" i="5"/>
  <c r="S207" i="5"/>
  <c r="S503" i="5"/>
  <c r="S254" i="5"/>
  <c r="S222" i="5"/>
  <c r="S364" i="5"/>
  <c r="S516" i="5"/>
  <c r="S203" i="5"/>
  <c r="S447" i="5"/>
  <c r="S288" i="5"/>
  <c r="S519" i="5"/>
  <c r="S408" i="5"/>
  <c r="S369" i="5"/>
  <c r="S206" i="5"/>
  <c r="S460" i="5"/>
  <c r="S186" i="5"/>
  <c r="S466" i="5"/>
  <c r="S262" i="5"/>
  <c r="S348" i="5"/>
  <c r="S301" i="5"/>
  <c r="S448" i="5"/>
  <c r="S193" i="5"/>
  <c r="S185" i="5"/>
  <c r="S258" i="5"/>
  <c r="S332" i="5"/>
  <c r="S247" i="5"/>
  <c r="S337" i="5"/>
  <c r="S551" i="5"/>
  <c r="S517" i="5"/>
  <c r="S439" i="5"/>
  <c r="S376" i="5"/>
  <c r="S114" i="5"/>
  <c r="S153" i="5"/>
  <c r="S416" i="5"/>
  <c r="S527" i="5"/>
  <c r="S525" i="5"/>
  <c r="S530" i="5"/>
  <c r="S431" i="5"/>
  <c r="S535" i="5"/>
  <c r="S52" i="5"/>
  <c r="S95" i="5"/>
  <c r="S76" i="5"/>
  <c r="S64" i="5"/>
  <c r="S40" i="5"/>
  <c r="S61" i="5"/>
  <c r="S36" i="5"/>
  <c r="S74" i="5"/>
  <c r="S79" i="5"/>
  <c r="S48" i="5"/>
  <c r="S88" i="5"/>
  <c r="S46" i="5"/>
  <c r="S10" i="5"/>
  <c r="S87" i="5"/>
  <c r="S105" i="5"/>
  <c r="S41" i="5"/>
  <c r="S44" i="5"/>
  <c r="S93" i="5"/>
  <c r="S6" i="5"/>
  <c r="S19" i="5"/>
  <c r="S34" i="5"/>
  <c r="G64" i="6" a="1"/>
  <c r="S91" i="5"/>
  <c r="S70" i="5"/>
  <c r="S108" i="5"/>
  <c r="S27" i="5"/>
  <c r="S18" i="5"/>
  <c r="S56" i="5"/>
  <c r="S85" i="5"/>
  <c r="S42" i="5"/>
  <c r="S11" i="5"/>
  <c r="S84" i="5"/>
  <c r="S21" i="5"/>
  <c r="S22" i="5"/>
  <c r="S82" i="5"/>
  <c r="S24" i="5"/>
  <c r="S94" i="5"/>
  <c r="S86" i="5"/>
  <c r="S7" i="5"/>
  <c r="S71" i="5"/>
  <c r="S5" i="5"/>
  <c r="S53" i="5"/>
  <c r="S111" i="5"/>
  <c r="S65" i="5"/>
  <c r="S83" i="5"/>
  <c r="S54" i="5"/>
  <c r="S38" i="5"/>
  <c r="S32" i="5"/>
  <c r="S107" i="5"/>
  <c r="S25" i="5"/>
  <c r="S8" i="5"/>
  <c r="S67" i="5"/>
  <c r="S69" i="5"/>
  <c r="S55" i="5"/>
  <c r="S89" i="5"/>
  <c r="S72" i="5"/>
  <c r="S20" i="5"/>
  <c r="S97" i="5"/>
  <c r="S109" i="5"/>
  <c r="S60" i="5"/>
  <c r="S31" i="5"/>
  <c r="S15" i="5"/>
  <c r="S14" i="5"/>
  <c r="S80" i="5"/>
  <c r="S37" i="5"/>
  <c r="S13" i="5"/>
  <c r="S106" i="5"/>
  <c r="S51" i="5"/>
  <c r="S45" i="5"/>
  <c r="S68" i="5"/>
  <c r="S102" i="5"/>
  <c r="S100" i="5"/>
  <c r="S47" i="5"/>
  <c r="S43" i="5"/>
  <c r="S75" i="5"/>
  <c r="S33" i="5"/>
  <c r="S110" i="5"/>
  <c r="S78" i="5"/>
  <c r="S101" i="5"/>
  <c r="S30" i="5"/>
  <c r="S23" i="5"/>
  <c r="S62" i="5"/>
  <c r="S58" i="5"/>
  <c r="S73" i="5"/>
  <c r="S28" i="5"/>
  <c r="S59" i="5"/>
  <c r="S103" i="5"/>
  <c r="S9" i="5"/>
  <c r="S90" i="5"/>
  <c r="S17" i="5"/>
  <c r="S16" i="5"/>
  <c r="S12" i="5"/>
  <c r="S77" i="5"/>
  <c r="S99" i="5"/>
  <c r="S96" i="5"/>
  <c r="S50" i="5"/>
  <c r="S98" i="5"/>
  <c r="S26" i="5"/>
  <c r="S104" i="5"/>
  <c r="S112" i="5"/>
  <c r="S63" i="5"/>
  <c r="S35" i="5"/>
  <c r="S29" i="5"/>
  <c r="S49" i="5"/>
  <c r="S81" i="5"/>
  <c r="S66" i="5"/>
  <c r="S39" i="5"/>
  <c r="S57" i="5"/>
  <c r="S92" i="5"/>
  <c r="J1247" i="5" l="1"/>
  <c r="G2335" i="5"/>
  <c r="G1832" i="5"/>
  <c r="G1754" i="5"/>
  <c r="G1704" i="5"/>
  <c r="G1678" i="5"/>
  <c r="G1362" i="5"/>
  <c r="G1112" i="5"/>
  <c r="G926" i="5"/>
  <c r="G830" i="5"/>
  <c r="G814" i="5"/>
  <c r="G702" i="5"/>
  <c r="G385" i="5"/>
  <c r="G311" i="5"/>
  <c r="E2420" i="5"/>
  <c r="X2420" i="5" s="1"/>
  <c r="E1271" i="5"/>
  <c r="X1271" i="5" s="1"/>
  <c r="G1271" i="5"/>
  <c r="E1240" i="5"/>
  <c r="X1240" i="5" s="1"/>
  <c r="G1240" i="5"/>
  <c r="E869" i="5"/>
  <c r="X869" i="5" s="1"/>
  <c r="G869" i="5"/>
  <c r="E766" i="5"/>
  <c r="X766" i="5" s="1"/>
  <c r="G766" i="5"/>
  <c r="E2194" i="5"/>
  <c r="X2194" i="5" s="1"/>
  <c r="G2194" i="5"/>
  <c r="E2148" i="5"/>
  <c r="X2148" i="5" s="1"/>
  <c r="G2148" i="5"/>
  <c r="G1824" i="5"/>
  <c r="R1824" i="5"/>
  <c r="E1727" i="5"/>
  <c r="X1727" i="5" s="1"/>
  <c r="F1727" i="5"/>
  <c r="E1714" i="5"/>
  <c r="X1714" i="5" s="1"/>
  <c r="G1714" i="5"/>
  <c r="R1848" i="5"/>
  <c r="J1840" i="5"/>
  <c r="J1421" i="5"/>
  <c r="R679" i="5"/>
  <c r="J1429" i="5"/>
  <c r="G2328" i="5"/>
  <c r="G2160" i="5"/>
  <c r="G1590" i="5"/>
  <c r="G1506" i="5"/>
  <c r="G1216" i="5"/>
  <c r="G1047" i="5"/>
  <c r="G1016" i="5"/>
  <c r="G1000" i="5"/>
  <c r="G985" i="5"/>
  <c r="G796" i="5"/>
  <c r="G536" i="5"/>
  <c r="G168" i="5"/>
  <c r="G124" i="5"/>
  <c r="E2416" i="5"/>
  <c r="X2416" i="5" s="1"/>
  <c r="G2416" i="5"/>
  <c r="E2319" i="5"/>
  <c r="X2319" i="5" s="1"/>
  <c r="G2319" i="5"/>
  <c r="E2072" i="5"/>
  <c r="X2072" i="5" s="1"/>
  <c r="G2072" i="5"/>
  <c r="E1604" i="5"/>
  <c r="X1604" i="5" s="1"/>
  <c r="G1604" i="5"/>
  <c r="R528" i="5"/>
  <c r="E528" i="5"/>
  <c r="X528" i="5" s="1"/>
  <c r="G528" i="5"/>
  <c r="R1790" i="5"/>
  <c r="I2437" i="5"/>
  <c r="R1840" i="5"/>
  <c r="J1462" i="5"/>
  <c r="R311" i="5"/>
  <c r="H2194" i="5"/>
  <c r="H2239" i="5"/>
  <c r="G2231" i="5"/>
  <c r="G2133" i="5"/>
  <c r="G2082" i="5"/>
  <c r="G1821" i="5"/>
  <c r="G1247" i="5"/>
  <c r="G934" i="5"/>
  <c r="G855" i="5"/>
  <c r="G598" i="5"/>
  <c r="G354" i="5"/>
  <c r="G206" i="5"/>
  <c r="E1294" i="5"/>
  <c r="X1294" i="5" s="1"/>
  <c r="E823" i="5"/>
  <c r="X823" i="5" s="1"/>
  <c r="G823" i="5"/>
  <c r="E418" i="5"/>
  <c r="X418" i="5" s="1"/>
  <c r="G418" i="5"/>
  <c r="E396" i="5"/>
  <c r="X396" i="5" s="1"/>
  <c r="G396" i="5"/>
  <c r="E1775" i="5"/>
  <c r="X1775" i="5" s="1"/>
  <c r="G1775" i="5"/>
  <c r="E1021" i="5"/>
  <c r="X1021" i="5" s="1"/>
  <c r="G1021" i="5"/>
  <c r="E488" i="5"/>
  <c r="X488" i="5" s="1"/>
  <c r="R488" i="5"/>
  <c r="E478" i="5"/>
  <c r="X478" i="5" s="1"/>
  <c r="G478" i="5"/>
  <c r="G2270" i="5"/>
  <c r="G2238" i="5"/>
  <c r="E2238" i="5"/>
  <c r="X2238" i="5" s="1"/>
  <c r="V2038" i="5"/>
  <c r="G2038" i="5" s="1"/>
  <c r="E1998" i="5"/>
  <c r="X1998" i="5" s="1"/>
  <c r="F1998" i="5"/>
  <c r="E1766" i="5"/>
  <c r="X1766" i="5" s="1"/>
  <c r="R1766" i="5"/>
  <c r="G1502" i="5"/>
  <c r="V1374" i="5"/>
  <c r="G1374" i="5" s="1"/>
  <c r="E2168" i="5"/>
  <c r="X2168" i="5" s="1"/>
  <c r="G2168" i="5"/>
  <c r="E1973" i="5"/>
  <c r="X1973" i="5" s="1"/>
  <c r="G1973" i="5"/>
  <c r="E1736" i="5"/>
  <c r="X1736" i="5" s="1"/>
  <c r="G1736" i="5"/>
  <c r="E943" i="5"/>
  <c r="X943" i="5" s="1"/>
  <c r="G943" i="5"/>
  <c r="E567" i="5"/>
  <c r="X567" i="5" s="1"/>
  <c r="G567" i="5"/>
  <c r="R2266" i="5"/>
  <c r="G2312" i="5"/>
  <c r="G2221" i="5"/>
  <c r="G1597" i="5"/>
  <c r="G1312" i="5"/>
  <c r="G1167" i="5"/>
  <c r="G719" i="5"/>
  <c r="G529" i="5"/>
  <c r="G431" i="5"/>
  <c r="G287" i="5"/>
  <c r="E2368" i="5"/>
  <c r="X2368" i="5" s="1"/>
  <c r="G2368" i="5"/>
  <c r="E2000" i="5"/>
  <c r="X2000" i="5" s="1"/>
  <c r="G2000" i="5"/>
  <c r="E1804" i="5"/>
  <c r="X1804" i="5" s="1"/>
  <c r="G1804" i="5"/>
  <c r="E1148" i="5"/>
  <c r="X1148" i="5" s="1"/>
  <c r="G1148" i="5"/>
  <c r="E231" i="5"/>
  <c r="X231" i="5" s="1"/>
  <c r="G231" i="5"/>
  <c r="G1454" i="5"/>
  <c r="G1383" i="5"/>
  <c r="G1326" i="5"/>
  <c r="G1311" i="5"/>
  <c r="G1149" i="5"/>
  <c r="G991" i="5"/>
  <c r="G879" i="5"/>
  <c r="G772" i="5"/>
  <c r="G526" i="5"/>
  <c r="G172" i="5"/>
  <c r="E1687" i="5"/>
  <c r="X1687" i="5" s="1"/>
  <c r="E1598" i="5"/>
  <c r="X1598" i="5" s="1"/>
  <c r="E847" i="5"/>
  <c r="X847" i="5" s="1"/>
  <c r="E640" i="5"/>
  <c r="X640" i="5" s="1"/>
  <c r="G640" i="5"/>
  <c r="E460" i="5"/>
  <c r="X460" i="5" s="1"/>
  <c r="G460" i="5"/>
  <c r="E358" i="5"/>
  <c r="X358" i="5" s="1"/>
  <c r="G358" i="5"/>
  <c r="E1624" i="5"/>
  <c r="X1624" i="5" s="1"/>
  <c r="G1624" i="5"/>
  <c r="E1600" i="5"/>
  <c r="X1600" i="5" s="1"/>
  <c r="G1600" i="5"/>
  <c r="E1588" i="5"/>
  <c r="X1588" i="5" s="1"/>
  <c r="G1588" i="5"/>
  <c r="E1487" i="5"/>
  <c r="X1487" i="5" s="1"/>
  <c r="G1487" i="5"/>
  <c r="E495" i="5"/>
  <c r="X495" i="5" s="1"/>
  <c r="G495" i="5"/>
  <c r="E326" i="5"/>
  <c r="X326" i="5" s="1"/>
  <c r="G326" i="5"/>
  <c r="E177" i="5"/>
  <c r="X177" i="5" s="1"/>
  <c r="G177" i="5"/>
  <c r="J1461" i="5"/>
  <c r="H1045" i="5"/>
  <c r="H952" i="5"/>
  <c r="G2373" i="5"/>
  <c r="G1788" i="5"/>
  <c r="G1477" i="5"/>
  <c r="G1136" i="5"/>
  <c r="G359" i="5"/>
  <c r="G190" i="5"/>
  <c r="E1992" i="5"/>
  <c r="X1992" i="5" s="1"/>
  <c r="G1992" i="5"/>
  <c r="E1500" i="5"/>
  <c r="X1500" i="5" s="1"/>
  <c r="G1500" i="5"/>
  <c r="E1485" i="5"/>
  <c r="X1485" i="5" s="1"/>
  <c r="G1485" i="5"/>
  <c r="E1168" i="5"/>
  <c r="X1168" i="5" s="1"/>
  <c r="G1168" i="5"/>
  <c r="E974" i="5"/>
  <c r="X974" i="5" s="1"/>
  <c r="G974" i="5"/>
  <c r="E792" i="5"/>
  <c r="X792" i="5" s="1"/>
  <c r="G792" i="5"/>
  <c r="E572" i="5"/>
  <c r="X572" i="5" s="1"/>
  <c r="G572" i="5"/>
  <c r="E511" i="5"/>
  <c r="X511" i="5" s="1"/>
  <c r="G511" i="5"/>
  <c r="E972" i="5"/>
  <c r="X972" i="5" s="1"/>
  <c r="G972" i="5"/>
  <c r="F1918" i="5"/>
  <c r="J1045" i="5"/>
  <c r="R622" i="5"/>
  <c r="F177" i="5"/>
  <c r="G2397" i="5"/>
  <c r="G1532" i="5"/>
  <c r="G1514" i="5"/>
  <c r="G607" i="5"/>
  <c r="G481" i="5"/>
  <c r="G471" i="5"/>
  <c r="G204" i="5"/>
  <c r="G188" i="5"/>
  <c r="E1836" i="5"/>
  <c r="X1836" i="5" s="1"/>
  <c r="G1836" i="5"/>
  <c r="E1540" i="5"/>
  <c r="X1540" i="5" s="1"/>
  <c r="G1540" i="5"/>
  <c r="E1470" i="5"/>
  <c r="X1470" i="5" s="1"/>
  <c r="G1470" i="5"/>
  <c r="E1278" i="5"/>
  <c r="X1278" i="5" s="1"/>
  <c r="G1278" i="5"/>
  <c r="E1202" i="5"/>
  <c r="X1202" i="5" s="1"/>
  <c r="G1202" i="5"/>
  <c r="E741" i="5"/>
  <c r="X741" i="5" s="1"/>
  <c r="G741" i="5"/>
  <c r="E703" i="5"/>
  <c r="X703" i="5" s="1"/>
  <c r="G703" i="5"/>
  <c r="E647" i="5"/>
  <c r="X647" i="5" s="1"/>
  <c r="G647" i="5"/>
  <c r="E335" i="5"/>
  <c r="X335" i="5" s="1"/>
  <c r="G335" i="5"/>
  <c r="E286" i="5"/>
  <c r="X286" i="5" s="1"/>
  <c r="G286" i="5"/>
  <c r="I1918" i="5"/>
  <c r="F668" i="5"/>
  <c r="I177" i="5"/>
  <c r="J177" i="5"/>
  <c r="G2444" i="5"/>
  <c r="G1972" i="5"/>
  <c r="G1902" i="5"/>
  <c r="G1492" i="5"/>
  <c r="G1472" i="5"/>
  <c r="G1424" i="5"/>
  <c r="G632" i="5"/>
  <c r="G512" i="5"/>
  <c r="G375" i="5"/>
  <c r="G302" i="5"/>
  <c r="E2306" i="5"/>
  <c r="X2306" i="5" s="1"/>
  <c r="G2306" i="5"/>
  <c r="E2175" i="5"/>
  <c r="X2175" i="5" s="1"/>
  <c r="G2175" i="5"/>
  <c r="E2106" i="5"/>
  <c r="X2106" i="5" s="1"/>
  <c r="G2106" i="5"/>
  <c r="E1791" i="5"/>
  <c r="X1791" i="5" s="1"/>
  <c r="G1791" i="5"/>
  <c r="E1758" i="5"/>
  <c r="X1758" i="5" s="1"/>
  <c r="G1758" i="5"/>
  <c r="E1686" i="5"/>
  <c r="X1686" i="5" s="1"/>
  <c r="G1686" i="5"/>
  <c r="E1662" i="5"/>
  <c r="X1662" i="5" s="1"/>
  <c r="F1662" i="5"/>
  <c r="E1200" i="5"/>
  <c r="X1200" i="5" s="1"/>
  <c r="G1200" i="5"/>
  <c r="E839" i="5"/>
  <c r="X839" i="5" s="1"/>
  <c r="G839" i="5"/>
  <c r="E806" i="5"/>
  <c r="X806" i="5" s="1"/>
  <c r="G806" i="5"/>
  <c r="E367" i="5"/>
  <c r="X367" i="5" s="1"/>
  <c r="G367" i="5"/>
  <c r="H2197" i="5"/>
  <c r="R2054" i="5"/>
  <c r="J1472" i="5"/>
  <c r="F1206" i="5"/>
  <c r="J1174" i="5"/>
  <c r="I911" i="5"/>
  <c r="H1063" i="5"/>
  <c r="J911" i="5"/>
  <c r="H1119" i="5"/>
  <c r="F632" i="5"/>
  <c r="F512" i="5"/>
  <c r="J215" i="5"/>
  <c r="I326" i="5"/>
  <c r="R164" i="5"/>
  <c r="J127" i="5"/>
  <c r="J228" i="5"/>
  <c r="H481" i="5"/>
  <c r="I668" i="5"/>
  <c r="F359" i="5"/>
  <c r="F375" i="5"/>
  <c r="F302" i="5"/>
  <c r="I485" i="5"/>
  <c r="J204" i="5"/>
  <c r="I437" i="5"/>
  <c r="R512" i="5"/>
  <c r="H1254" i="5"/>
  <c r="I1543" i="5"/>
  <c r="G2384" i="5"/>
  <c r="G2239" i="5"/>
  <c r="G2178" i="5"/>
  <c r="G1762" i="5"/>
  <c r="G1599" i="5"/>
  <c r="G1570" i="5"/>
  <c r="G1382" i="5"/>
  <c r="G1023" i="5"/>
  <c r="G686" i="5"/>
  <c r="G599" i="5"/>
  <c r="G215" i="5"/>
  <c r="E2230" i="5"/>
  <c r="X2230" i="5" s="1"/>
  <c r="G2230" i="5"/>
  <c r="E1710" i="5"/>
  <c r="X1710" i="5" s="1"/>
  <c r="G1710" i="5"/>
  <c r="E1288" i="5"/>
  <c r="X1288" i="5" s="1"/>
  <c r="G1288" i="5"/>
  <c r="E1260" i="5"/>
  <c r="X1260" i="5" s="1"/>
  <c r="G1260" i="5"/>
  <c r="E351" i="5"/>
  <c r="X351" i="5" s="1"/>
  <c r="G351" i="5"/>
  <c r="I1063" i="5"/>
  <c r="I1119" i="5"/>
  <c r="I632" i="5"/>
  <c r="J481" i="5"/>
  <c r="J302" i="5"/>
  <c r="F260" i="5"/>
  <c r="R326" i="5"/>
  <c r="I188" i="5"/>
  <c r="F164" i="5"/>
  <c r="R228" i="5"/>
  <c r="H359" i="5"/>
  <c r="R302" i="5"/>
  <c r="F1024" i="5"/>
  <c r="F167" i="5"/>
  <c r="I481" i="5"/>
  <c r="G2338" i="5"/>
  <c r="G2197" i="5"/>
  <c r="G1656" i="5"/>
  <c r="G1639" i="5"/>
  <c r="G1461" i="5"/>
  <c r="G1174" i="5"/>
  <c r="G1063" i="5"/>
  <c r="G439" i="5"/>
  <c r="E1943" i="5"/>
  <c r="X1943" i="5" s="1"/>
  <c r="J1943" i="5"/>
  <c r="E1856" i="5"/>
  <c r="X1856" i="5" s="1"/>
  <c r="G1856" i="5"/>
  <c r="E1428" i="5"/>
  <c r="X1428" i="5" s="1"/>
  <c r="G1428" i="5"/>
  <c r="E1213" i="5"/>
  <c r="X1213" i="5" s="1"/>
  <c r="G1213" i="5"/>
  <c r="E870" i="5"/>
  <c r="X870" i="5" s="1"/>
  <c r="G870" i="5"/>
  <c r="E440" i="5"/>
  <c r="X440" i="5" s="1"/>
  <c r="G440" i="5"/>
  <c r="I1461" i="5"/>
  <c r="G1543" i="5"/>
  <c r="G437" i="5"/>
  <c r="E1463" i="5"/>
  <c r="X1463" i="5" s="1"/>
  <c r="G1463" i="5"/>
  <c r="E1298" i="5"/>
  <c r="X1298" i="5" s="1"/>
  <c r="G1298" i="5"/>
  <c r="E1286" i="5"/>
  <c r="X1286" i="5" s="1"/>
  <c r="G1286" i="5"/>
  <c r="E519" i="5"/>
  <c r="X519" i="5" s="1"/>
  <c r="G519" i="5"/>
  <c r="E448" i="5"/>
  <c r="X448" i="5" s="1"/>
  <c r="G448" i="5"/>
  <c r="I1254" i="5"/>
  <c r="R1206" i="5"/>
  <c r="I1190" i="5"/>
  <c r="F1487" i="5"/>
  <c r="H687" i="5"/>
  <c r="I512" i="5"/>
  <c r="R632" i="5"/>
  <c r="R437" i="5"/>
  <c r="R80" i="5"/>
  <c r="R188" i="5"/>
  <c r="H228" i="5"/>
  <c r="F2239" i="5"/>
  <c r="F2074" i="5"/>
  <c r="H1902" i="5"/>
  <c r="F911" i="5"/>
  <c r="H437" i="5"/>
  <c r="J600" i="5"/>
  <c r="I359" i="5"/>
  <c r="F1190" i="5"/>
  <c r="R2384" i="5"/>
  <c r="G2380" i="5"/>
  <c r="G2258" i="5"/>
  <c r="G2124" i="5"/>
  <c r="G2101" i="5"/>
  <c r="G1978" i="5"/>
  <c r="G1892" i="5"/>
  <c r="G1637" i="5"/>
  <c r="G1610" i="5"/>
  <c r="G1458" i="5"/>
  <c r="G1254" i="5"/>
  <c r="G1048" i="5"/>
  <c r="E2428" i="5"/>
  <c r="X2428" i="5" s="1"/>
  <c r="G2428" i="5"/>
  <c r="E2372" i="5"/>
  <c r="X2372" i="5" s="1"/>
  <c r="G2372" i="5"/>
  <c r="E2254" i="5"/>
  <c r="X2254" i="5" s="1"/>
  <c r="G2254" i="5"/>
  <c r="E2098" i="5"/>
  <c r="X2098" i="5" s="1"/>
  <c r="E1450" i="5"/>
  <c r="X1450" i="5" s="1"/>
  <c r="G1450" i="5"/>
  <c r="E1334" i="5"/>
  <c r="X1334" i="5" s="1"/>
  <c r="G1334" i="5"/>
  <c r="E1191" i="5"/>
  <c r="X1191" i="5" s="1"/>
  <c r="G1191" i="5"/>
  <c r="E1158" i="5"/>
  <c r="X1158" i="5" s="1"/>
  <c r="G1158" i="5"/>
  <c r="E1064" i="5"/>
  <c r="X1064" i="5" s="1"/>
  <c r="G1064" i="5"/>
  <c r="E1029" i="5"/>
  <c r="X1029" i="5" s="1"/>
  <c r="G1029" i="5"/>
  <c r="E958" i="5"/>
  <c r="X958" i="5" s="1"/>
  <c r="G958" i="5"/>
  <c r="E636" i="5"/>
  <c r="X636" i="5" s="1"/>
  <c r="G636" i="5"/>
  <c r="E623" i="5"/>
  <c r="X623" i="5" s="1"/>
  <c r="G623" i="5"/>
  <c r="E574" i="5"/>
  <c r="X574" i="5" s="1"/>
  <c r="G574" i="5"/>
  <c r="E560" i="5"/>
  <c r="X560" i="5" s="1"/>
  <c r="G560" i="5"/>
  <c r="E413" i="5"/>
  <c r="X413" i="5" s="1"/>
  <c r="G413" i="5"/>
  <c r="E399" i="5"/>
  <c r="X399" i="5" s="1"/>
  <c r="G399" i="5"/>
  <c r="E289" i="5"/>
  <c r="X289" i="5" s="1"/>
  <c r="G289" i="5"/>
  <c r="E277" i="5"/>
  <c r="X277" i="5" s="1"/>
  <c r="G277" i="5"/>
  <c r="E216" i="5"/>
  <c r="X216" i="5" s="1"/>
  <c r="G216" i="5"/>
  <c r="E140" i="5"/>
  <c r="X140" i="5" s="1"/>
  <c r="G140" i="5"/>
  <c r="G1092" i="5"/>
  <c r="E1092" i="5"/>
  <c r="X1092" i="5" s="1"/>
  <c r="V604" i="5"/>
  <c r="G604" i="5" s="1"/>
  <c r="V500" i="5"/>
  <c r="G500" i="5" s="1"/>
  <c r="G484" i="5"/>
  <c r="V364" i="5"/>
  <c r="G364" i="5"/>
  <c r="G228" i="5"/>
  <c r="G904" i="5"/>
  <c r="G863" i="5"/>
  <c r="G716" i="5"/>
  <c r="G417" i="5"/>
  <c r="G182" i="5"/>
  <c r="E135" i="5"/>
  <c r="X135" i="5" s="1"/>
  <c r="G135" i="5"/>
  <c r="G1127" i="5"/>
  <c r="G984" i="5"/>
  <c r="G660" i="5"/>
  <c r="G464" i="5"/>
  <c r="G444" i="5"/>
  <c r="G159" i="5"/>
  <c r="E591" i="5"/>
  <c r="X591" i="5" s="1"/>
  <c r="G591" i="5"/>
  <c r="E549" i="5"/>
  <c r="X549" i="5" s="1"/>
  <c r="G549" i="5"/>
  <c r="E394" i="5"/>
  <c r="X394" i="5" s="1"/>
  <c r="G394" i="5"/>
  <c r="E2440" i="5"/>
  <c r="G2440" i="5"/>
  <c r="E2351" i="5"/>
  <c r="X2351" i="5" s="1"/>
  <c r="G2351" i="5"/>
  <c r="E2296" i="5"/>
  <c r="X2296" i="5" s="1"/>
  <c r="G2296" i="5"/>
  <c r="E2176" i="5"/>
  <c r="X2176" i="5" s="1"/>
  <c r="G2176" i="5"/>
  <c r="E2105" i="5"/>
  <c r="X2105" i="5" s="1"/>
  <c r="G2105" i="5"/>
  <c r="G2037" i="5"/>
  <c r="E2037" i="5"/>
  <c r="X2037" i="5" s="1"/>
  <c r="E1666" i="5"/>
  <c r="X1666" i="5" s="1"/>
  <c r="G1666" i="5"/>
  <c r="E1655" i="5"/>
  <c r="X1655" i="5" s="1"/>
  <c r="G1655" i="5"/>
  <c r="E1535" i="5"/>
  <c r="X1535" i="5" s="1"/>
  <c r="I1535" i="5"/>
  <c r="E1397" i="5"/>
  <c r="X1397" i="5" s="1"/>
  <c r="G1397" i="5"/>
  <c r="J1397" i="5"/>
  <c r="J156" i="5"/>
  <c r="I156" i="5"/>
  <c r="E144" i="5"/>
  <c r="X144" i="5" s="1"/>
  <c r="G144" i="5"/>
  <c r="I119" i="5"/>
  <c r="H119" i="5"/>
  <c r="R2375" i="5"/>
  <c r="F2375" i="5"/>
  <c r="E2324" i="5"/>
  <c r="X2324" i="5" s="1"/>
  <c r="I2324" i="5"/>
  <c r="E2080" i="5"/>
  <c r="X2080" i="5" s="1"/>
  <c r="G2080" i="5"/>
  <c r="E1896" i="5"/>
  <c r="X1896" i="5" s="1"/>
  <c r="G1896" i="5"/>
  <c r="I1882" i="5"/>
  <c r="E1882" i="5"/>
  <c r="X1882" i="5" s="1"/>
  <c r="E1746" i="5"/>
  <c r="X1746" i="5" s="1"/>
  <c r="G1746" i="5"/>
  <c r="E1573" i="5"/>
  <c r="X1573" i="5" s="1"/>
  <c r="G1573" i="5"/>
  <c r="E1510" i="5"/>
  <c r="X1510" i="5" s="1"/>
  <c r="G1510" i="5"/>
  <c r="E1471" i="5"/>
  <c r="X1471" i="5" s="1"/>
  <c r="F1471" i="5"/>
  <c r="E1086" i="5"/>
  <c r="X1086" i="5" s="1"/>
  <c r="G1086" i="5"/>
  <c r="E680" i="5"/>
  <c r="X680" i="5" s="1"/>
  <c r="G680" i="5"/>
  <c r="E605" i="5"/>
  <c r="X605" i="5" s="1"/>
  <c r="G605" i="5"/>
  <c r="E588" i="5"/>
  <c r="X588" i="5" s="1"/>
  <c r="G588" i="5"/>
  <c r="E516" i="5"/>
  <c r="X516" i="5" s="1"/>
  <c r="F516" i="5"/>
  <c r="E372" i="5"/>
  <c r="X372" i="5" s="1"/>
  <c r="G372" i="5"/>
  <c r="E2349" i="5"/>
  <c r="X2349" i="5" s="1"/>
  <c r="G2349" i="5"/>
  <c r="E2199" i="5"/>
  <c r="X2199" i="5" s="1"/>
  <c r="G2199" i="5"/>
  <c r="F2199" i="5"/>
  <c r="E2149" i="5"/>
  <c r="X2149" i="5" s="1"/>
  <c r="J2149" i="5"/>
  <c r="E1952" i="5"/>
  <c r="X1952" i="5" s="1"/>
  <c r="G1952" i="5"/>
  <c r="E1826" i="5"/>
  <c r="X1826" i="5" s="1"/>
  <c r="R1826" i="5"/>
  <c r="E1813" i="5"/>
  <c r="X1813" i="5" s="1"/>
  <c r="G1813" i="5"/>
  <c r="E1726" i="5"/>
  <c r="X1726" i="5" s="1"/>
  <c r="G1726" i="5"/>
  <c r="E1381" i="5"/>
  <c r="X1381" i="5" s="1"/>
  <c r="G1381" i="5"/>
  <c r="H1381" i="5"/>
  <c r="E1270" i="5"/>
  <c r="X1270" i="5" s="1"/>
  <c r="H1270" i="5"/>
  <c r="I189" i="5"/>
  <c r="F189" i="5"/>
  <c r="G189" i="5"/>
  <c r="R189" i="5"/>
  <c r="E189" i="5"/>
  <c r="X189" i="5" s="1"/>
  <c r="G2149" i="5"/>
  <c r="G1882" i="5"/>
  <c r="G333" i="5"/>
  <c r="E2436" i="5"/>
  <c r="F2436" i="5"/>
  <c r="E2359" i="5"/>
  <c r="X2359" i="5" s="1"/>
  <c r="G2359" i="5"/>
  <c r="E2280" i="5"/>
  <c r="X2280" i="5" s="1"/>
  <c r="H2280" i="5"/>
  <c r="E2223" i="5"/>
  <c r="X2223" i="5" s="1"/>
  <c r="G2223" i="5"/>
  <c r="E2172" i="5"/>
  <c r="X2172" i="5" s="1"/>
  <c r="G2172" i="5"/>
  <c r="E2159" i="5"/>
  <c r="X2159" i="5" s="1"/>
  <c r="G2159" i="5"/>
  <c r="E1975" i="5"/>
  <c r="X1975" i="5" s="1"/>
  <c r="I1975" i="5"/>
  <c r="F1975" i="5"/>
  <c r="R1975" i="5"/>
  <c r="E1965" i="5"/>
  <c r="X1965" i="5" s="1"/>
  <c r="G1965" i="5"/>
  <c r="F1965" i="5"/>
  <c r="E1922" i="5"/>
  <c r="X1922" i="5" s="1"/>
  <c r="F1922" i="5"/>
  <c r="G1922" i="5"/>
  <c r="I1922" i="5"/>
  <c r="G1906" i="5"/>
  <c r="E1906" i="5"/>
  <c r="X1906" i="5" s="1"/>
  <c r="I1906" i="5"/>
  <c r="H1906" i="5"/>
  <c r="F1906" i="5"/>
  <c r="G1774" i="5"/>
  <c r="E1774" i="5"/>
  <c r="X1774" i="5" s="1"/>
  <c r="E1743" i="5"/>
  <c r="X1743" i="5" s="1"/>
  <c r="F1743" i="5"/>
  <c r="E1559" i="5"/>
  <c r="X1559" i="5" s="1"/>
  <c r="I1559" i="5"/>
  <c r="E1445" i="5"/>
  <c r="X1445" i="5" s="1"/>
  <c r="I1445" i="5"/>
  <c r="E1432" i="5"/>
  <c r="X1432" i="5" s="1"/>
  <c r="G1432" i="5"/>
  <c r="R1432" i="5"/>
  <c r="E1338" i="5"/>
  <c r="X1338" i="5" s="1"/>
  <c r="H1338" i="5"/>
  <c r="E982" i="5"/>
  <c r="X982" i="5" s="1"/>
  <c r="G982" i="5"/>
  <c r="E920" i="5"/>
  <c r="X920" i="5" s="1"/>
  <c r="G920" i="5"/>
  <c r="H920" i="5"/>
  <c r="E873" i="5"/>
  <c r="X873" i="5" s="1"/>
  <c r="G873" i="5"/>
  <c r="E782" i="5"/>
  <c r="X782" i="5" s="1"/>
  <c r="H782" i="5"/>
  <c r="F782" i="5"/>
  <c r="E646" i="5"/>
  <c r="X646" i="5" s="1"/>
  <c r="R646" i="5"/>
  <c r="E631" i="5"/>
  <c r="X631" i="5" s="1"/>
  <c r="G631" i="5"/>
  <c r="E584" i="5"/>
  <c r="X584" i="5" s="1"/>
  <c r="J584" i="5"/>
  <c r="F584" i="5"/>
  <c r="F393" i="5"/>
  <c r="I393" i="5"/>
  <c r="H393" i="5"/>
  <c r="I383" i="5"/>
  <c r="J383" i="5"/>
  <c r="E330" i="5"/>
  <c r="X330" i="5" s="1"/>
  <c r="J330" i="5"/>
  <c r="I319" i="5"/>
  <c r="J319" i="5"/>
  <c r="H319" i="5"/>
  <c r="E254" i="5"/>
  <c r="X254" i="5" s="1"/>
  <c r="G254" i="5"/>
  <c r="E213" i="5"/>
  <c r="X213" i="5" s="1"/>
  <c r="G213" i="5"/>
  <c r="R213" i="5"/>
  <c r="J213" i="5"/>
  <c r="I213" i="5"/>
  <c r="E199" i="5"/>
  <c r="X199" i="5" s="1"/>
  <c r="R199" i="5"/>
  <c r="F199" i="5"/>
  <c r="I199" i="5"/>
  <c r="J199" i="5"/>
  <c r="G2266" i="5"/>
  <c r="G1270" i="5"/>
  <c r="E2396" i="5"/>
  <c r="X2396" i="5" s="1"/>
  <c r="G2396" i="5"/>
  <c r="G2292" i="5"/>
  <c r="F2292" i="5"/>
  <c r="E2183" i="5"/>
  <c r="X2183" i="5" s="1"/>
  <c r="G2183" i="5"/>
  <c r="I2183" i="5"/>
  <c r="R2183" i="5"/>
  <c r="J2183" i="5"/>
  <c r="E2031" i="5"/>
  <c r="X2031" i="5" s="1"/>
  <c r="J2031" i="5"/>
  <c r="E1986" i="5"/>
  <c r="X1986" i="5" s="1"/>
  <c r="J1986" i="5"/>
  <c r="G1986" i="5"/>
  <c r="E1582" i="5"/>
  <c r="X1582" i="5" s="1"/>
  <c r="G1582" i="5"/>
  <c r="E1266" i="5"/>
  <c r="X1266" i="5" s="1"/>
  <c r="G1266" i="5"/>
  <c r="E765" i="5"/>
  <c r="X765" i="5" s="1"/>
  <c r="G765" i="5"/>
  <c r="E176" i="5"/>
  <c r="X176" i="5" s="1"/>
  <c r="G176" i="5"/>
  <c r="E113" i="5"/>
  <c r="X113" i="5" s="1"/>
  <c r="I113" i="5"/>
  <c r="G113" i="5"/>
  <c r="X72" i="5"/>
  <c r="R72" i="5"/>
  <c r="E2309" i="5"/>
  <c r="X2309" i="5" s="1"/>
  <c r="J2309" i="5"/>
  <c r="R2309" i="5"/>
  <c r="I2309" i="5"/>
  <c r="J2245" i="5"/>
  <c r="G2245" i="5"/>
  <c r="E2205" i="5"/>
  <c r="X2205" i="5" s="1"/>
  <c r="G2205" i="5"/>
  <c r="E2173" i="5"/>
  <c r="X2173" i="5" s="1"/>
  <c r="G2173" i="5"/>
  <c r="E1957" i="5"/>
  <c r="X1957" i="5" s="1"/>
  <c r="G1957" i="5"/>
  <c r="E1933" i="5"/>
  <c r="X1933" i="5" s="1"/>
  <c r="F1933" i="5"/>
  <c r="E1869" i="5"/>
  <c r="X1869" i="5" s="1"/>
  <c r="G1869" i="5"/>
  <c r="E1805" i="5"/>
  <c r="X1805" i="5" s="1"/>
  <c r="F1805" i="5"/>
  <c r="G1805" i="5"/>
  <c r="E1645" i="5"/>
  <c r="X1645" i="5" s="1"/>
  <c r="G1645" i="5"/>
  <c r="E1541" i="5"/>
  <c r="X1541" i="5" s="1"/>
  <c r="G1541" i="5"/>
  <c r="E1117" i="5"/>
  <c r="X1117" i="5" s="1"/>
  <c r="G1117" i="5"/>
  <c r="E1069" i="5"/>
  <c r="X1069" i="5" s="1"/>
  <c r="H1069" i="5"/>
  <c r="F1069" i="5"/>
  <c r="J1069" i="5"/>
  <c r="E2318" i="5"/>
  <c r="X2318" i="5" s="1"/>
  <c r="G2318" i="5"/>
  <c r="E1935" i="5"/>
  <c r="X1935" i="5" s="1"/>
  <c r="H1935" i="5"/>
  <c r="I1935" i="5"/>
  <c r="G1935" i="5"/>
  <c r="E1704" i="5"/>
  <c r="X1704" i="5" s="1"/>
  <c r="J1704" i="5"/>
  <c r="E1693" i="5"/>
  <c r="X1693" i="5" s="1"/>
  <c r="G1693" i="5"/>
  <c r="E1111" i="5"/>
  <c r="X1111" i="5" s="1"/>
  <c r="G1111" i="5"/>
  <c r="E886" i="5"/>
  <c r="X886" i="5" s="1"/>
  <c r="G886" i="5"/>
  <c r="E840" i="5"/>
  <c r="X840" i="5" s="1"/>
  <c r="G840" i="5"/>
  <c r="E821" i="5"/>
  <c r="X821" i="5" s="1"/>
  <c r="G821" i="5"/>
  <c r="E775" i="5"/>
  <c r="X775" i="5" s="1"/>
  <c r="G775" i="5"/>
  <c r="E676" i="5"/>
  <c r="X676" i="5" s="1"/>
  <c r="J676" i="5"/>
  <c r="F676" i="5"/>
  <c r="E508" i="5"/>
  <c r="X508" i="5" s="1"/>
  <c r="G508" i="5"/>
  <c r="R508" i="5"/>
  <c r="F508" i="5"/>
  <c r="I508" i="5"/>
  <c r="E492" i="5"/>
  <c r="X492" i="5" s="1"/>
  <c r="J492" i="5"/>
  <c r="G492" i="5"/>
  <c r="E424" i="5"/>
  <c r="X424" i="5" s="1"/>
  <c r="F424" i="5"/>
  <c r="E380" i="5"/>
  <c r="X380" i="5" s="1"/>
  <c r="G380" i="5"/>
  <c r="R313" i="5"/>
  <c r="J313" i="5"/>
  <c r="E304" i="5"/>
  <c r="X304" i="5" s="1"/>
  <c r="G304" i="5"/>
  <c r="E280" i="5"/>
  <c r="X280" i="5" s="1"/>
  <c r="H280" i="5"/>
  <c r="J264" i="5"/>
  <c r="R264" i="5"/>
  <c r="H264" i="5"/>
  <c r="E236" i="5"/>
  <c r="X236" i="5" s="1"/>
  <c r="G236" i="5"/>
  <c r="J236" i="5"/>
  <c r="I236" i="5"/>
  <c r="E209" i="5"/>
  <c r="X209" i="5" s="1"/>
  <c r="H209" i="5"/>
  <c r="R209" i="5"/>
  <c r="F196" i="5"/>
  <c r="R196" i="5"/>
  <c r="G1535" i="5"/>
  <c r="E2300" i="5"/>
  <c r="X2300" i="5" s="1"/>
  <c r="G2300" i="5"/>
  <c r="J2288" i="5"/>
  <c r="I2288" i="5"/>
  <c r="F2288" i="5"/>
  <c r="G2274" i="5"/>
  <c r="E2274" i="5"/>
  <c r="X2274" i="5" s="1"/>
  <c r="E2119" i="5"/>
  <c r="X2119" i="5" s="1"/>
  <c r="H2119" i="5"/>
  <c r="G2119" i="5"/>
  <c r="F2119" i="5"/>
  <c r="E2108" i="5"/>
  <c r="X2108" i="5" s="1"/>
  <c r="G2108" i="5"/>
  <c r="E1984" i="5"/>
  <c r="X1984" i="5" s="1"/>
  <c r="G1984" i="5"/>
  <c r="E1734" i="5"/>
  <c r="X1734" i="5" s="1"/>
  <c r="G1734" i="5"/>
  <c r="H1591" i="5"/>
  <c r="F1591" i="5"/>
  <c r="E1263" i="5"/>
  <c r="X1263" i="5" s="1"/>
  <c r="J1263" i="5"/>
  <c r="I1263" i="5"/>
  <c r="G1263" i="5"/>
  <c r="E758" i="5"/>
  <c r="X758" i="5" s="1"/>
  <c r="G758" i="5"/>
  <c r="E726" i="5"/>
  <c r="X726" i="5" s="1"/>
  <c r="R726" i="5"/>
  <c r="G726" i="5"/>
  <c r="R2149" i="5"/>
  <c r="G1826" i="5"/>
  <c r="G1372" i="5"/>
  <c r="G321" i="5"/>
  <c r="G2094" i="5"/>
  <c r="E2094" i="5"/>
  <c r="X2094" i="5" s="1"/>
  <c r="E1767" i="5"/>
  <c r="X1767" i="5" s="1"/>
  <c r="G1767" i="5"/>
  <c r="E1474" i="5"/>
  <c r="X1474" i="5" s="1"/>
  <c r="G1474" i="5"/>
  <c r="E1333" i="5"/>
  <c r="X1333" i="5" s="1"/>
  <c r="G1333" i="5"/>
  <c r="E1104" i="5"/>
  <c r="X1104" i="5" s="1"/>
  <c r="G1104" i="5"/>
  <c r="E988" i="5"/>
  <c r="X988" i="5" s="1"/>
  <c r="G988" i="5"/>
  <c r="E895" i="5"/>
  <c r="X895" i="5" s="1"/>
  <c r="G895" i="5"/>
  <c r="R895" i="5"/>
  <c r="E852" i="5"/>
  <c r="X852" i="5" s="1"/>
  <c r="H852" i="5"/>
  <c r="F852" i="5"/>
  <c r="G852" i="5"/>
  <c r="E838" i="5"/>
  <c r="X838" i="5" s="1"/>
  <c r="H838" i="5"/>
  <c r="E369" i="5"/>
  <c r="X369" i="5" s="1"/>
  <c r="G369" i="5"/>
  <c r="E308" i="5"/>
  <c r="X308" i="5" s="1"/>
  <c r="G308" i="5"/>
  <c r="E200" i="5"/>
  <c r="X200" i="5" s="1"/>
  <c r="G200" i="5"/>
  <c r="V1261" i="5"/>
  <c r="G1261" i="5" s="1"/>
  <c r="V1125" i="5"/>
  <c r="G1045" i="5"/>
  <c r="G1005" i="5"/>
  <c r="V957" i="5"/>
  <c r="G957" i="5" s="1"/>
  <c r="V941" i="5"/>
  <c r="G941" i="5" s="1"/>
  <c r="G893" i="5"/>
  <c r="G837" i="5"/>
  <c r="E837" i="5"/>
  <c r="X837" i="5" s="1"/>
  <c r="G829" i="5"/>
  <c r="V781" i="5"/>
  <c r="G781" i="5" s="1"/>
  <c r="G701" i="5"/>
  <c r="E341" i="5"/>
  <c r="X341" i="5" s="1"/>
  <c r="G341" i="5"/>
  <c r="J2228" i="5"/>
  <c r="G2391" i="5"/>
  <c r="G2188" i="5"/>
  <c r="G2120" i="5"/>
  <c r="G2054" i="5"/>
  <c r="G1306" i="5"/>
  <c r="G1181" i="5"/>
  <c r="G1128" i="5"/>
  <c r="G668" i="5"/>
  <c r="E2158" i="5"/>
  <c r="X2158" i="5" s="1"/>
  <c r="E1248" i="5"/>
  <c r="X1248" i="5" s="1"/>
  <c r="G1248" i="5"/>
  <c r="E688" i="5"/>
  <c r="X688" i="5" s="1"/>
  <c r="G688" i="5"/>
  <c r="E455" i="5"/>
  <c r="X455" i="5" s="1"/>
  <c r="G455" i="5"/>
  <c r="R2133" i="5"/>
  <c r="G2156" i="5"/>
  <c r="G1890" i="5"/>
  <c r="G1453" i="5"/>
  <c r="G1318" i="5"/>
  <c r="G1165" i="5"/>
  <c r="G532" i="5"/>
  <c r="G301" i="5"/>
  <c r="E2437" i="5"/>
  <c r="V1309" i="5"/>
  <c r="G1309" i="5" s="1"/>
  <c r="E1134" i="5"/>
  <c r="X1134" i="5" s="1"/>
  <c r="G1134" i="5"/>
  <c r="E671" i="5"/>
  <c r="X671" i="5" s="1"/>
  <c r="G671" i="5"/>
  <c r="E325" i="5"/>
  <c r="X325" i="5" s="1"/>
  <c r="G325" i="5"/>
  <c r="E564" i="5"/>
  <c r="X564" i="5" s="1"/>
  <c r="G564" i="5"/>
  <c r="E408" i="5"/>
  <c r="X408" i="5" s="1"/>
  <c r="G408" i="5"/>
  <c r="E2071" i="5"/>
  <c r="X2071" i="5" s="1"/>
  <c r="F2071" i="5"/>
  <c r="G2071" i="5"/>
  <c r="E2060" i="5"/>
  <c r="X2060" i="5" s="1"/>
  <c r="J2060" i="5"/>
  <c r="E2026" i="5"/>
  <c r="X2026" i="5" s="1"/>
  <c r="J2026" i="5"/>
  <c r="G2026" i="5"/>
  <c r="E2014" i="5"/>
  <c r="X2014" i="5" s="1"/>
  <c r="F2014" i="5"/>
  <c r="G2014" i="5"/>
  <c r="E2004" i="5"/>
  <c r="X2004" i="5" s="1"/>
  <c r="G2004" i="5"/>
  <c r="E749" i="5"/>
  <c r="X749" i="5" s="1"/>
  <c r="G749" i="5"/>
  <c r="F749" i="5"/>
  <c r="G2060" i="5"/>
  <c r="E2212" i="5"/>
  <c r="X2212" i="5" s="1"/>
  <c r="G2212" i="5"/>
  <c r="E2154" i="5"/>
  <c r="X2154" i="5" s="1"/>
  <c r="G2154" i="5"/>
  <c r="E2143" i="5"/>
  <c r="X2143" i="5" s="1"/>
  <c r="G2143" i="5"/>
  <c r="E2132" i="5"/>
  <c r="X2132" i="5" s="1"/>
  <c r="I2132" i="5"/>
  <c r="G2132" i="5"/>
  <c r="G2110" i="5"/>
  <c r="E2110" i="5"/>
  <c r="X2110" i="5" s="1"/>
  <c r="E774" i="5"/>
  <c r="X774" i="5" s="1"/>
  <c r="I774" i="5"/>
  <c r="H774" i="5"/>
  <c r="E2269" i="5"/>
  <c r="X2269" i="5" s="1"/>
  <c r="G2269" i="5"/>
  <c r="E2233" i="5"/>
  <c r="X2233" i="5" s="1"/>
  <c r="G2233" i="5"/>
  <c r="H2233" i="5"/>
  <c r="E2222" i="5"/>
  <c r="X2222" i="5" s="1"/>
  <c r="G2222" i="5"/>
  <c r="H2222" i="5"/>
  <c r="E1818" i="5"/>
  <c r="X1818" i="5" s="1"/>
  <c r="G1818" i="5"/>
  <c r="E1806" i="5"/>
  <c r="X1806" i="5" s="1"/>
  <c r="G1806" i="5"/>
  <c r="E1794" i="5"/>
  <c r="X1794" i="5" s="1"/>
  <c r="G1794" i="5"/>
  <c r="E1782" i="5"/>
  <c r="X1782" i="5" s="1"/>
  <c r="G1782" i="5"/>
  <c r="E1773" i="5"/>
  <c r="X1773" i="5" s="1"/>
  <c r="G1773" i="5"/>
  <c r="G949" i="5"/>
  <c r="E949" i="5"/>
  <c r="X949" i="5" s="1"/>
  <c r="E912" i="5"/>
  <c r="X912" i="5" s="1"/>
  <c r="G912" i="5"/>
  <c r="E901" i="5"/>
  <c r="X901" i="5" s="1"/>
  <c r="G901" i="5"/>
  <c r="J901" i="5"/>
  <c r="E881" i="5"/>
  <c r="X881" i="5" s="1"/>
  <c r="G881" i="5"/>
  <c r="E856" i="5"/>
  <c r="X856" i="5" s="1"/>
  <c r="G856" i="5"/>
  <c r="E844" i="5"/>
  <c r="X844" i="5" s="1"/>
  <c r="G844" i="5"/>
  <c r="E799" i="5"/>
  <c r="X799" i="5" s="1"/>
  <c r="G799" i="5"/>
  <c r="R799" i="5"/>
  <c r="J799" i="5"/>
  <c r="F901" i="5"/>
  <c r="F799" i="5"/>
  <c r="F2060" i="5"/>
  <c r="H1818" i="5"/>
  <c r="F1782" i="5"/>
  <c r="G2365" i="5"/>
  <c r="E2365" i="5"/>
  <c r="X2365" i="5" s="1"/>
  <c r="E2352" i="5"/>
  <c r="X2352" i="5" s="1"/>
  <c r="G2352" i="5"/>
  <c r="I2332" i="5"/>
  <c r="H2332" i="5"/>
  <c r="E2320" i="5"/>
  <c r="X2320" i="5" s="1"/>
  <c r="G2320" i="5"/>
  <c r="E2310" i="5"/>
  <c r="X2310" i="5" s="1"/>
  <c r="G2310" i="5"/>
  <c r="E2288" i="5"/>
  <c r="X2288" i="5" s="1"/>
  <c r="G2288" i="5"/>
  <c r="H2288" i="5"/>
  <c r="F1829" i="5"/>
  <c r="G1829" i="5"/>
  <c r="I1829" i="5"/>
  <c r="E1829" i="5"/>
  <c r="X1829" i="5" s="1"/>
  <c r="E1055" i="5"/>
  <c r="X1055" i="5" s="1"/>
  <c r="G1055" i="5"/>
  <c r="E1040" i="5"/>
  <c r="X1040" i="5" s="1"/>
  <c r="H1040" i="5"/>
  <c r="G1040" i="5"/>
  <c r="E1024" i="5"/>
  <c r="X1024" i="5" s="1"/>
  <c r="G1024" i="5"/>
  <c r="H1024" i="5"/>
  <c r="E990" i="5"/>
  <c r="X990" i="5" s="1"/>
  <c r="G990" i="5"/>
  <c r="E964" i="5"/>
  <c r="X964" i="5" s="1"/>
  <c r="G964" i="5"/>
  <c r="H964" i="5"/>
  <c r="H881" i="5"/>
  <c r="E2415" i="5"/>
  <c r="X2415" i="5" s="1"/>
  <c r="G2415" i="5"/>
  <c r="J2415" i="5"/>
  <c r="E2375" i="5"/>
  <c r="X2375" i="5" s="1"/>
  <c r="G2375" i="5"/>
  <c r="I2375" i="5"/>
  <c r="G1838" i="5"/>
  <c r="E1838" i="5"/>
  <c r="X1838" i="5" s="1"/>
  <c r="E1095" i="5"/>
  <c r="X1095" i="5" s="1"/>
  <c r="G1095" i="5"/>
  <c r="E1085" i="5"/>
  <c r="X1085" i="5" s="1"/>
  <c r="J1085" i="5"/>
  <c r="E1870" i="5"/>
  <c r="X1870" i="5" s="1"/>
  <c r="R1870" i="5"/>
  <c r="H1870" i="5"/>
  <c r="G1870" i="5"/>
  <c r="E1847" i="5"/>
  <c r="X1847" i="5" s="1"/>
  <c r="I1847" i="5"/>
  <c r="R1847" i="5"/>
  <c r="G1847" i="5"/>
  <c r="G1390" i="5"/>
  <c r="I1390" i="5"/>
  <c r="J1390" i="5"/>
  <c r="E1390" i="5"/>
  <c r="X1390" i="5" s="1"/>
  <c r="E1378" i="5"/>
  <c r="X1378" i="5" s="1"/>
  <c r="G1378" i="5"/>
  <c r="E1234" i="5"/>
  <c r="X1234" i="5" s="1"/>
  <c r="G1234" i="5"/>
  <c r="E1222" i="5"/>
  <c r="X1222" i="5" s="1"/>
  <c r="J1222" i="5"/>
  <c r="G1222" i="5"/>
  <c r="H1222" i="5"/>
  <c r="E1210" i="5"/>
  <c r="X1210" i="5" s="1"/>
  <c r="J1210" i="5"/>
  <c r="H1210" i="5"/>
  <c r="E1197" i="5"/>
  <c r="X1197" i="5" s="1"/>
  <c r="G1197" i="5"/>
  <c r="E1186" i="5"/>
  <c r="X1186" i="5" s="1"/>
  <c r="G1186" i="5"/>
  <c r="E1173" i="5"/>
  <c r="X1173" i="5" s="1"/>
  <c r="G1173" i="5"/>
  <c r="E1157" i="5"/>
  <c r="X1157" i="5" s="1"/>
  <c r="G1157" i="5"/>
  <c r="G593" i="5"/>
  <c r="E593" i="5"/>
  <c r="X593" i="5" s="1"/>
  <c r="E568" i="5"/>
  <c r="X568" i="5" s="1"/>
  <c r="G568" i="5"/>
  <c r="E552" i="5"/>
  <c r="X552" i="5" s="1"/>
  <c r="G552" i="5"/>
  <c r="I552" i="5"/>
  <c r="J749" i="5"/>
  <c r="E1938" i="5"/>
  <c r="X1938" i="5" s="1"/>
  <c r="G1938" i="5"/>
  <c r="H1938" i="5"/>
  <c r="E1927" i="5"/>
  <c r="X1927" i="5" s="1"/>
  <c r="G1927" i="5"/>
  <c r="R1927" i="5"/>
  <c r="E1914" i="5"/>
  <c r="X1914" i="5" s="1"/>
  <c r="I1914" i="5"/>
  <c r="H1914" i="5"/>
  <c r="G1914" i="5"/>
  <c r="E1905" i="5"/>
  <c r="X1905" i="5" s="1"/>
  <c r="J1905" i="5"/>
  <c r="G1905" i="5"/>
  <c r="E1504" i="5"/>
  <c r="X1504" i="5" s="1"/>
  <c r="G1504" i="5"/>
  <c r="E1480" i="5"/>
  <c r="X1480" i="5" s="1"/>
  <c r="G1480" i="5"/>
  <c r="H1480" i="5"/>
  <c r="E1423" i="5"/>
  <c r="X1423" i="5" s="1"/>
  <c r="J1423" i="5"/>
  <c r="G1423" i="5"/>
  <c r="E1413" i="5"/>
  <c r="X1413" i="5" s="1"/>
  <c r="G1413" i="5"/>
  <c r="E1399" i="5"/>
  <c r="X1399" i="5" s="1"/>
  <c r="G1399" i="5"/>
  <c r="H648" i="5"/>
  <c r="I648" i="5"/>
  <c r="E648" i="5"/>
  <c r="X648" i="5" s="1"/>
  <c r="G648" i="5"/>
  <c r="E624" i="5"/>
  <c r="X624" i="5" s="1"/>
  <c r="J624" i="5"/>
  <c r="G624" i="5"/>
  <c r="E608" i="5"/>
  <c r="X608" i="5" s="1"/>
  <c r="J608" i="5"/>
  <c r="G608" i="5"/>
  <c r="I2071" i="5"/>
  <c r="G1982" i="5"/>
  <c r="I1982" i="5"/>
  <c r="E1982" i="5"/>
  <c r="X1982" i="5" s="1"/>
  <c r="E1958" i="5"/>
  <c r="X1958" i="5" s="1"/>
  <c r="G1958" i="5"/>
  <c r="E1694" i="5"/>
  <c r="X1694" i="5" s="1"/>
  <c r="G1694" i="5"/>
  <c r="F1694" i="5"/>
  <c r="J1694" i="5"/>
  <c r="E1685" i="5"/>
  <c r="X1685" i="5" s="1"/>
  <c r="G1685" i="5"/>
  <c r="E1672" i="5"/>
  <c r="X1672" i="5" s="1"/>
  <c r="G1672" i="5"/>
  <c r="E1663" i="5"/>
  <c r="X1663" i="5" s="1"/>
  <c r="R1663" i="5"/>
  <c r="G1663" i="5"/>
  <c r="I1663" i="5"/>
  <c r="E1560" i="5"/>
  <c r="X1560" i="5" s="1"/>
  <c r="G1560" i="5"/>
  <c r="E1538" i="5"/>
  <c r="X1538" i="5" s="1"/>
  <c r="G1538" i="5"/>
  <c r="E678" i="5"/>
  <c r="X678" i="5" s="1"/>
  <c r="G678" i="5"/>
  <c r="J678" i="5"/>
  <c r="F663" i="5"/>
  <c r="H663" i="5"/>
  <c r="J209" i="5"/>
  <c r="G461" i="5"/>
  <c r="G449" i="5"/>
  <c r="E2236" i="5"/>
  <c r="X2236" i="5" s="1"/>
  <c r="G2236" i="5"/>
  <c r="E2191" i="5"/>
  <c r="X2191" i="5" s="1"/>
  <c r="G2191" i="5"/>
  <c r="J2191" i="5"/>
  <c r="E2103" i="5"/>
  <c r="X2103" i="5" s="1"/>
  <c r="G2103" i="5"/>
  <c r="G2093" i="5"/>
  <c r="E2093" i="5"/>
  <c r="X2093" i="5" s="1"/>
  <c r="E1751" i="5"/>
  <c r="X1751" i="5" s="1"/>
  <c r="G1751" i="5"/>
  <c r="E1677" i="5"/>
  <c r="X1677" i="5" s="1"/>
  <c r="G1677" i="5"/>
  <c r="E1495" i="5"/>
  <c r="X1495" i="5" s="1"/>
  <c r="G1495" i="5"/>
  <c r="F1495" i="5"/>
  <c r="E1439" i="5"/>
  <c r="X1439" i="5" s="1"/>
  <c r="G1439" i="5"/>
  <c r="E1368" i="5"/>
  <c r="X1368" i="5" s="1"/>
  <c r="G1368" i="5"/>
  <c r="E950" i="5"/>
  <c r="X950" i="5" s="1"/>
  <c r="G950" i="5"/>
  <c r="E933" i="5"/>
  <c r="X933" i="5" s="1"/>
  <c r="G933" i="5"/>
  <c r="E862" i="5"/>
  <c r="X862" i="5" s="1"/>
  <c r="G862" i="5"/>
  <c r="E816" i="5"/>
  <c r="X816" i="5" s="1"/>
  <c r="G816" i="5"/>
  <c r="E776" i="5"/>
  <c r="X776" i="5" s="1"/>
  <c r="G776" i="5"/>
  <c r="E767" i="5"/>
  <c r="X767" i="5" s="1"/>
  <c r="G767" i="5"/>
  <c r="E752" i="5"/>
  <c r="X752" i="5" s="1"/>
  <c r="R752" i="5"/>
  <c r="E710" i="5"/>
  <c r="X710" i="5" s="1"/>
  <c r="G710" i="5"/>
  <c r="E501" i="5"/>
  <c r="X501" i="5" s="1"/>
  <c r="I501" i="5"/>
  <c r="E487" i="5"/>
  <c r="X487" i="5" s="1"/>
  <c r="G487" i="5"/>
  <c r="E422" i="5"/>
  <c r="X422" i="5" s="1"/>
  <c r="J422" i="5"/>
  <c r="E409" i="5"/>
  <c r="X409" i="5" s="1"/>
  <c r="G409" i="5"/>
  <c r="E143" i="5"/>
  <c r="X143" i="5" s="1"/>
  <c r="G143" i="5"/>
  <c r="E132" i="5"/>
  <c r="X132" i="5" s="1"/>
  <c r="G132" i="5"/>
  <c r="E119" i="5"/>
  <c r="X119" i="5" s="1"/>
  <c r="R119" i="5"/>
  <c r="G422" i="5"/>
  <c r="G332" i="5"/>
  <c r="G276" i="5"/>
  <c r="G260" i="5"/>
  <c r="G248" i="5"/>
  <c r="G164" i="5"/>
  <c r="E2333" i="5"/>
  <c r="X2333" i="5" s="1"/>
  <c r="G2333" i="5"/>
  <c r="E2061" i="5"/>
  <c r="X2061" i="5" s="1"/>
  <c r="G2061" i="5"/>
  <c r="E1959" i="5"/>
  <c r="X1959" i="5" s="1"/>
  <c r="J1959" i="5"/>
  <c r="E1950" i="5"/>
  <c r="X1950" i="5" s="1"/>
  <c r="G1950" i="5"/>
  <c r="E1940" i="5"/>
  <c r="X1940" i="5" s="1"/>
  <c r="G1940" i="5"/>
  <c r="E1848" i="5"/>
  <c r="X1848" i="5" s="1"/>
  <c r="G1848" i="5"/>
  <c r="E1783" i="5"/>
  <c r="X1783" i="5" s="1"/>
  <c r="G1783" i="5"/>
  <c r="E1632" i="5"/>
  <c r="X1632" i="5" s="1"/>
  <c r="G1632" i="5"/>
  <c r="E1414" i="5"/>
  <c r="X1414" i="5" s="1"/>
  <c r="G1414" i="5"/>
  <c r="E1380" i="5"/>
  <c r="X1380" i="5" s="1"/>
  <c r="G1380" i="5"/>
  <c r="E1344" i="5"/>
  <c r="X1344" i="5" s="1"/>
  <c r="R1344" i="5"/>
  <c r="E1325" i="5"/>
  <c r="X1325" i="5" s="1"/>
  <c r="G1325" i="5"/>
  <c r="E1303" i="5"/>
  <c r="X1303" i="5" s="1"/>
  <c r="G1303" i="5"/>
  <c r="E1250" i="5"/>
  <c r="X1250" i="5" s="1"/>
  <c r="G1250" i="5"/>
  <c r="E965" i="5"/>
  <c r="X965" i="5" s="1"/>
  <c r="G965" i="5"/>
  <c r="E639" i="5"/>
  <c r="X639" i="5" s="1"/>
  <c r="G639" i="5"/>
  <c r="E441" i="5"/>
  <c r="X441" i="5" s="1"/>
  <c r="E310" i="5"/>
  <c r="X310" i="5" s="1"/>
  <c r="R310" i="5"/>
  <c r="E247" i="5"/>
  <c r="X247" i="5" s="1"/>
  <c r="G247" i="5"/>
  <c r="E221" i="5"/>
  <c r="X221" i="5" s="1"/>
  <c r="E198" i="5"/>
  <c r="X198" i="5" s="1"/>
  <c r="G198" i="5"/>
  <c r="E165" i="5"/>
  <c r="X165" i="5" s="1"/>
  <c r="I165" i="5"/>
  <c r="E129" i="5"/>
  <c r="X129" i="5" s="1"/>
  <c r="G129" i="5"/>
  <c r="E118" i="5"/>
  <c r="X118" i="5" s="1"/>
  <c r="E496" i="5"/>
  <c r="X496" i="5" s="1"/>
  <c r="G496" i="5"/>
  <c r="E398" i="5"/>
  <c r="X398" i="5" s="1"/>
  <c r="H398" i="5"/>
  <c r="E246" i="5"/>
  <c r="X246" i="5" s="1"/>
  <c r="J246" i="5"/>
  <c r="E196" i="5"/>
  <c r="X196" i="5" s="1"/>
  <c r="G196" i="5"/>
  <c r="I1962" i="5"/>
  <c r="G2260" i="5"/>
  <c r="G1962" i="5"/>
  <c r="G1696" i="5"/>
  <c r="G1224" i="5"/>
  <c r="G1159" i="5"/>
  <c r="G887" i="5"/>
  <c r="G584" i="5"/>
  <c r="G573" i="5"/>
  <c r="G501" i="5"/>
  <c r="G391" i="5"/>
  <c r="G232" i="5"/>
  <c r="E2142" i="5"/>
  <c r="X2142" i="5" s="1"/>
  <c r="G2142" i="5"/>
  <c r="E2088" i="5"/>
  <c r="X2088" i="5" s="1"/>
  <c r="G2088" i="5"/>
  <c r="E2013" i="5"/>
  <c r="X2013" i="5" s="1"/>
  <c r="G2013" i="5"/>
  <c r="E1990" i="5"/>
  <c r="X1990" i="5" s="1"/>
  <c r="G1990" i="5"/>
  <c r="E1967" i="5"/>
  <c r="X1967" i="5" s="1"/>
  <c r="G1967" i="5"/>
  <c r="H1967" i="5"/>
  <c r="E1828" i="5"/>
  <c r="X1828" i="5" s="1"/>
  <c r="G1828" i="5"/>
  <c r="E1815" i="5"/>
  <c r="X1815" i="5" s="1"/>
  <c r="G1815" i="5"/>
  <c r="E1772" i="5"/>
  <c r="X1772" i="5" s="1"/>
  <c r="G1772" i="5"/>
  <c r="E1725" i="5"/>
  <c r="X1725" i="5" s="1"/>
  <c r="G1725" i="5"/>
  <c r="E1621" i="5"/>
  <c r="X1621" i="5" s="1"/>
  <c r="G1621" i="5"/>
  <c r="E1591" i="5"/>
  <c r="X1591" i="5" s="1"/>
  <c r="G1591" i="5"/>
  <c r="E1526" i="5"/>
  <c r="X1526" i="5" s="1"/>
  <c r="E1356" i="5"/>
  <c r="X1356" i="5" s="1"/>
  <c r="G1356" i="5"/>
  <c r="E1110" i="5"/>
  <c r="X1110" i="5" s="1"/>
  <c r="E1084" i="5"/>
  <c r="X1084" i="5" s="1"/>
  <c r="E1070" i="5"/>
  <c r="X1070" i="5" s="1"/>
  <c r="G1070" i="5"/>
  <c r="E1039" i="5"/>
  <c r="X1039" i="5" s="1"/>
  <c r="G1039" i="5"/>
  <c r="E880" i="5"/>
  <c r="X880" i="5" s="1"/>
  <c r="G880" i="5"/>
  <c r="E871" i="5"/>
  <c r="X871" i="5" s="1"/>
  <c r="G871" i="5"/>
  <c r="E798" i="5"/>
  <c r="X798" i="5" s="1"/>
  <c r="J798" i="5"/>
  <c r="E773" i="5"/>
  <c r="X773" i="5" s="1"/>
  <c r="E677" i="5"/>
  <c r="X677" i="5" s="1"/>
  <c r="G677" i="5"/>
  <c r="R677" i="5"/>
  <c r="E662" i="5"/>
  <c r="X662" i="5" s="1"/>
  <c r="G662" i="5"/>
  <c r="E375" i="5"/>
  <c r="X375" i="5" s="1"/>
  <c r="H375" i="5"/>
  <c r="E353" i="5"/>
  <c r="X353" i="5" s="1"/>
  <c r="G353" i="5"/>
  <c r="E319" i="5"/>
  <c r="X319" i="5" s="1"/>
  <c r="G319" i="5"/>
  <c r="R319" i="5"/>
  <c r="R271" i="5"/>
  <c r="J271" i="5"/>
  <c r="E245" i="5"/>
  <c r="X245" i="5" s="1"/>
  <c r="G245" i="5"/>
  <c r="E207" i="5"/>
  <c r="X207" i="5" s="1"/>
  <c r="G207" i="5"/>
  <c r="J164" i="5"/>
  <c r="J196" i="5"/>
  <c r="H176" i="5"/>
  <c r="F1391" i="5"/>
  <c r="J933" i="5"/>
  <c r="R725" i="5"/>
  <c r="H449" i="5"/>
  <c r="R1495" i="5"/>
  <c r="R584" i="5"/>
  <c r="J391" i="5"/>
  <c r="I1862" i="5"/>
  <c r="H2191" i="5"/>
  <c r="H164" i="5"/>
  <c r="J846" i="5"/>
  <c r="G2324" i="5"/>
  <c r="G2202" i="5"/>
  <c r="G1551" i="5"/>
  <c r="G1391" i="5"/>
  <c r="G1013" i="5"/>
  <c r="G752" i="5"/>
  <c r="G209" i="5"/>
  <c r="E2423" i="5"/>
  <c r="X2423" i="5" s="1"/>
  <c r="J2423" i="5"/>
  <c r="E2253" i="5"/>
  <c r="X2253" i="5" s="1"/>
  <c r="G2253" i="5"/>
  <c r="E2127" i="5"/>
  <c r="X2127" i="5" s="1"/>
  <c r="G2127" i="5"/>
  <c r="E2045" i="5"/>
  <c r="X2045" i="5" s="1"/>
  <c r="G2045" i="5"/>
  <c r="E2023" i="5"/>
  <c r="X2023" i="5" s="1"/>
  <c r="G2023" i="5"/>
  <c r="E1936" i="5"/>
  <c r="X1936" i="5" s="1"/>
  <c r="G1936" i="5"/>
  <c r="E1925" i="5"/>
  <c r="X1925" i="5" s="1"/>
  <c r="G1925" i="5"/>
  <c r="E1735" i="5"/>
  <c r="X1735" i="5" s="1"/>
  <c r="G1735" i="5"/>
  <c r="E1629" i="5"/>
  <c r="X1629" i="5" s="1"/>
  <c r="G1629" i="5"/>
  <c r="E1581" i="5"/>
  <c r="X1581" i="5" s="1"/>
  <c r="G1581" i="5"/>
  <c r="E1568" i="5"/>
  <c r="X1568" i="5" s="1"/>
  <c r="G1568" i="5"/>
  <c r="E1466" i="5"/>
  <c r="X1466" i="5" s="1"/>
  <c r="R1466" i="5"/>
  <c r="E1421" i="5"/>
  <c r="X1421" i="5" s="1"/>
  <c r="I1421" i="5"/>
  <c r="E1388" i="5"/>
  <c r="X1388" i="5" s="1"/>
  <c r="G1388" i="5"/>
  <c r="E1231" i="5"/>
  <c r="X1231" i="5" s="1"/>
  <c r="G1231" i="5"/>
  <c r="E1218" i="5"/>
  <c r="X1218" i="5" s="1"/>
  <c r="G1218" i="5"/>
  <c r="E1194" i="5"/>
  <c r="X1194" i="5" s="1"/>
  <c r="R1194" i="5"/>
  <c r="E1152" i="5"/>
  <c r="X1152" i="5" s="1"/>
  <c r="G1152" i="5"/>
  <c r="E975" i="5"/>
  <c r="X975" i="5" s="1"/>
  <c r="G975" i="5"/>
  <c r="E942" i="5"/>
  <c r="X942" i="5" s="1"/>
  <c r="G942" i="5"/>
  <c r="E924" i="5"/>
  <c r="X924" i="5" s="1"/>
  <c r="G924" i="5"/>
  <c r="E797" i="5"/>
  <c r="X797" i="5" s="1"/>
  <c r="G797" i="5"/>
  <c r="E718" i="5"/>
  <c r="X718" i="5" s="1"/>
  <c r="I718" i="5"/>
  <c r="E566" i="5"/>
  <c r="X566" i="5" s="1"/>
  <c r="R566" i="5"/>
  <c r="E524" i="5"/>
  <c r="X524" i="5" s="1"/>
  <c r="G524" i="5"/>
  <c r="E494" i="5"/>
  <c r="X494" i="5" s="1"/>
  <c r="R494" i="5"/>
  <c r="E328" i="5"/>
  <c r="X328" i="5" s="1"/>
  <c r="G328" i="5"/>
  <c r="E306" i="5"/>
  <c r="X306" i="5" s="1"/>
  <c r="G306" i="5"/>
  <c r="E294" i="5"/>
  <c r="X294" i="5" s="1"/>
  <c r="G294" i="5"/>
  <c r="E270" i="5"/>
  <c r="X270" i="5" s="1"/>
  <c r="G270" i="5"/>
  <c r="E160" i="5"/>
  <c r="X160" i="5" s="1"/>
  <c r="G160" i="5"/>
  <c r="H246" i="5"/>
  <c r="R1862" i="5"/>
  <c r="I2191" i="5"/>
  <c r="I477" i="5"/>
  <c r="J862" i="5"/>
  <c r="G2431" i="5"/>
  <c r="G2407" i="5"/>
  <c r="G2388" i="5"/>
  <c r="G2356" i="5"/>
  <c r="G2271" i="5"/>
  <c r="G2234" i="5"/>
  <c r="G2200" i="5"/>
  <c r="G2146" i="5"/>
  <c r="G2112" i="5"/>
  <c r="G1550" i="5"/>
  <c r="G1522" i="5"/>
  <c r="G1304" i="5"/>
  <c r="G805" i="5"/>
  <c r="G725" i="5"/>
  <c r="G679" i="5"/>
  <c r="G541" i="5"/>
  <c r="G486" i="5"/>
  <c r="G477" i="5"/>
  <c r="G428" i="5"/>
  <c r="G324" i="5"/>
  <c r="E2392" i="5"/>
  <c r="X2392" i="5" s="1"/>
  <c r="H2392" i="5"/>
  <c r="R2392" i="5"/>
  <c r="E2206" i="5"/>
  <c r="X2206" i="5" s="1"/>
  <c r="G2206" i="5"/>
  <c r="E2138" i="5"/>
  <c r="X2138" i="5" s="1"/>
  <c r="G2138" i="5"/>
  <c r="E2086" i="5"/>
  <c r="X2086" i="5" s="1"/>
  <c r="E2022" i="5"/>
  <c r="X2022" i="5" s="1"/>
  <c r="H2022" i="5"/>
  <c r="E1879" i="5"/>
  <c r="X1879" i="5" s="1"/>
  <c r="G1879" i="5"/>
  <c r="H1879" i="5"/>
  <c r="E1824" i="5"/>
  <c r="X1824" i="5" s="1"/>
  <c r="J1824" i="5"/>
  <c r="E1778" i="5"/>
  <c r="X1778" i="5" s="1"/>
  <c r="I1778" i="5"/>
  <c r="E1722" i="5"/>
  <c r="X1722" i="5" s="1"/>
  <c r="G1722" i="5"/>
  <c r="E1616" i="5"/>
  <c r="X1616" i="5" s="1"/>
  <c r="G1616" i="5"/>
  <c r="E1557" i="5"/>
  <c r="X1557" i="5" s="1"/>
  <c r="G1557" i="5"/>
  <c r="E1544" i="5"/>
  <c r="X1544" i="5" s="1"/>
  <c r="G1544" i="5"/>
  <c r="E1192" i="5"/>
  <c r="X1192" i="5" s="1"/>
  <c r="H1192" i="5"/>
  <c r="E1182" i="5"/>
  <c r="X1182" i="5" s="1"/>
  <c r="G1182" i="5"/>
  <c r="E1120" i="5"/>
  <c r="X1120" i="5" s="1"/>
  <c r="G1120" i="5"/>
  <c r="J1120" i="5"/>
  <c r="E687" i="5"/>
  <c r="X687" i="5" s="1"/>
  <c r="G687" i="5"/>
  <c r="E656" i="5"/>
  <c r="X656" i="5" s="1"/>
  <c r="J656" i="5"/>
  <c r="E620" i="5"/>
  <c r="X620" i="5" s="1"/>
  <c r="G620" i="5"/>
  <c r="E589" i="5"/>
  <c r="X589" i="5" s="1"/>
  <c r="G589" i="5"/>
  <c r="E373" i="5"/>
  <c r="X373" i="5" s="1"/>
  <c r="G373" i="5"/>
  <c r="E340" i="5"/>
  <c r="X340" i="5" s="1"/>
  <c r="G340" i="5"/>
  <c r="E316" i="5"/>
  <c r="X316" i="5" s="1"/>
  <c r="G316" i="5"/>
  <c r="G2214" i="5"/>
  <c r="G1941" i="5"/>
  <c r="G1862" i="5"/>
  <c r="G1798" i="5"/>
  <c r="G1784" i="5"/>
  <c r="G1743" i="5"/>
  <c r="G997" i="5"/>
  <c r="G559" i="5"/>
  <c r="G516" i="5"/>
  <c r="G485" i="5"/>
  <c r="G453" i="5"/>
  <c r="G398" i="5"/>
  <c r="E2125" i="5"/>
  <c r="X2125" i="5" s="1"/>
  <c r="G2125" i="5"/>
  <c r="E2077" i="5"/>
  <c r="X2077" i="5" s="1"/>
  <c r="G2077" i="5"/>
  <c r="E1709" i="5"/>
  <c r="X1709" i="5" s="1"/>
  <c r="G1709" i="5"/>
  <c r="E1669" i="5"/>
  <c r="X1669" i="5" s="1"/>
  <c r="G1669" i="5"/>
  <c r="E1606" i="5"/>
  <c r="X1606" i="5" s="1"/>
  <c r="G1606" i="5"/>
  <c r="E1464" i="5"/>
  <c r="X1464" i="5" s="1"/>
  <c r="H1464" i="5"/>
  <c r="E1255" i="5"/>
  <c r="X1255" i="5" s="1"/>
  <c r="J1255" i="5"/>
  <c r="E1228" i="5"/>
  <c r="X1228" i="5" s="1"/>
  <c r="G1228" i="5"/>
  <c r="E1215" i="5"/>
  <c r="X1215" i="5" s="1"/>
  <c r="G1215" i="5"/>
  <c r="E1204" i="5"/>
  <c r="X1204" i="5" s="1"/>
  <c r="G1204" i="5"/>
  <c r="E742" i="5"/>
  <c r="X742" i="5" s="1"/>
  <c r="G742" i="5"/>
  <c r="E575" i="5"/>
  <c r="X575" i="5" s="1"/>
  <c r="G575" i="5"/>
  <c r="E489" i="5"/>
  <c r="X489" i="5" s="1"/>
  <c r="G489" i="5"/>
  <c r="E468" i="5"/>
  <c r="X468" i="5" s="1"/>
  <c r="G468" i="5"/>
  <c r="E383" i="5"/>
  <c r="X383" i="5" s="1"/>
  <c r="G383" i="5"/>
  <c r="G281" i="5"/>
  <c r="E281" i="5"/>
  <c r="X281" i="5" s="1"/>
  <c r="H461" i="5"/>
  <c r="F246" i="5"/>
  <c r="H196" i="5"/>
  <c r="I2236" i="5"/>
  <c r="F1895" i="5"/>
  <c r="R1850" i="5"/>
  <c r="F1666" i="5"/>
  <c r="H767" i="5"/>
  <c r="F398" i="5"/>
  <c r="F263" i="5"/>
  <c r="F209" i="5"/>
  <c r="R1895" i="5"/>
  <c r="F710" i="5"/>
  <c r="F334" i="5"/>
  <c r="I334" i="5"/>
  <c r="H422" i="5"/>
  <c r="I453" i="5"/>
  <c r="J1159" i="5"/>
  <c r="I1821" i="5"/>
  <c r="R2191" i="5"/>
  <c r="G2213" i="5"/>
  <c r="G2182" i="5"/>
  <c r="G2005" i="5"/>
  <c r="G1871" i="5"/>
  <c r="G1742" i="5"/>
  <c r="G1615" i="5"/>
  <c r="G1533" i="5"/>
  <c r="G1519" i="5"/>
  <c r="G1462" i="5"/>
  <c r="G1430" i="5"/>
  <c r="G1400" i="5"/>
  <c r="G1175" i="5"/>
  <c r="G1078" i="5"/>
  <c r="G927" i="5"/>
  <c r="G903" i="5"/>
  <c r="G846" i="5"/>
  <c r="G664" i="5"/>
  <c r="G463" i="5"/>
  <c r="G334" i="5"/>
  <c r="G180" i="5"/>
  <c r="G152" i="5"/>
  <c r="E2346" i="5"/>
  <c r="X2346" i="5" s="1"/>
  <c r="G2346" i="5"/>
  <c r="E2167" i="5"/>
  <c r="X2167" i="5" s="1"/>
  <c r="G2167" i="5"/>
  <c r="E1996" i="5"/>
  <c r="X1996" i="5" s="1"/>
  <c r="G1996" i="5"/>
  <c r="G1918" i="5"/>
  <c r="E1918" i="5"/>
  <c r="X1918" i="5" s="1"/>
  <c r="E1886" i="5"/>
  <c r="X1886" i="5" s="1"/>
  <c r="E1852" i="5"/>
  <c r="X1852" i="5" s="1"/>
  <c r="G1852" i="5"/>
  <c r="E1706" i="5"/>
  <c r="X1706" i="5" s="1"/>
  <c r="G1706" i="5"/>
  <c r="R1706" i="5"/>
  <c r="E1646" i="5"/>
  <c r="X1646" i="5" s="1"/>
  <c r="G1646" i="5"/>
  <c r="E1370" i="5"/>
  <c r="X1370" i="5" s="1"/>
  <c r="G1370" i="5"/>
  <c r="E1316" i="5"/>
  <c r="X1316" i="5" s="1"/>
  <c r="G1316" i="5"/>
  <c r="E1305" i="5"/>
  <c r="X1305" i="5" s="1"/>
  <c r="G1305" i="5"/>
  <c r="E1030" i="5"/>
  <c r="X1030" i="5" s="1"/>
  <c r="G1030" i="5"/>
  <c r="E685" i="5"/>
  <c r="X685" i="5" s="1"/>
  <c r="G685" i="5"/>
  <c r="E654" i="5"/>
  <c r="X654" i="5" s="1"/>
  <c r="G654" i="5"/>
  <c r="F654" i="5"/>
  <c r="E629" i="5"/>
  <c r="X629" i="5" s="1"/>
  <c r="G629" i="5"/>
  <c r="E423" i="5"/>
  <c r="X423" i="5" s="1"/>
  <c r="G423" i="5"/>
  <c r="E350" i="5"/>
  <c r="X350" i="5" s="1"/>
  <c r="G350" i="5"/>
  <c r="E303" i="5"/>
  <c r="X303" i="5" s="1"/>
  <c r="J303" i="5"/>
  <c r="R303" i="5"/>
  <c r="E290" i="5"/>
  <c r="X290" i="5" s="1"/>
  <c r="H290" i="5"/>
  <c r="E224" i="5"/>
  <c r="X224" i="5" s="1"/>
  <c r="G224" i="5"/>
  <c r="G1559" i="5"/>
  <c r="G1549" i="5"/>
  <c r="G1471" i="5"/>
  <c r="G1429" i="5"/>
  <c r="G1207" i="5"/>
  <c r="G1184" i="5"/>
  <c r="G1142" i="5"/>
  <c r="G1061" i="5"/>
  <c r="G789" i="5"/>
  <c r="G751" i="5"/>
  <c r="G517" i="5"/>
  <c r="G330" i="5"/>
  <c r="G120" i="5"/>
  <c r="G309" i="5"/>
  <c r="E309" i="5"/>
  <c r="X309" i="5" s="1"/>
  <c r="E156" i="5"/>
  <c r="X156" i="5" s="1"/>
  <c r="G156" i="5"/>
  <c r="G2409" i="5"/>
  <c r="G2401" i="5"/>
  <c r="G2337" i="5"/>
  <c r="E1953" i="5"/>
  <c r="X1953" i="5" s="1"/>
  <c r="G1953" i="5"/>
  <c r="E1855" i="5"/>
  <c r="X1855" i="5" s="1"/>
  <c r="G1855" i="5"/>
  <c r="I1855" i="5"/>
  <c r="H1855" i="5"/>
  <c r="E1448" i="5"/>
  <c r="X1448" i="5" s="1"/>
  <c r="F1448" i="5"/>
  <c r="E1329" i="5"/>
  <c r="X1329" i="5" s="1"/>
  <c r="J1329" i="5"/>
  <c r="E1319" i="5"/>
  <c r="X1319" i="5" s="1"/>
  <c r="F1319" i="5"/>
  <c r="E1293" i="5"/>
  <c r="X1293" i="5" s="1"/>
  <c r="F1293" i="5"/>
  <c r="G1293" i="5"/>
  <c r="E1282" i="5"/>
  <c r="X1282" i="5" s="1"/>
  <c r="G1282" i="5"/>
  <c r="E116" i="5"/>
  <c r="X116" i="5" s="1"/>
  <c r="G116" i="5"/>
  <c r="I116" i="5"/>
  <c r="F116" i="5"/>
  <c r="R116" i="5"/>
  <c r="X73" i="5"/>
  <c r="R73" i="5"/>
  <c r="X56" i="5"/>
  <c r="R56" i="5"/>
  <c r="H2441" i="5"/>
  <c r="E2441" i="5"/>
  <c r="I2441" i="5"/>
  <c r="G2393" i="5"/>
  <c r="F2393" i="5"/>
  <c r="E2273" i="5"/>
  <c r="X2273" i="5" s="1"/>
  <c r="G2273" i="5"/>
  <c r="E2225" i="5"/>
  <c r="X2225" i="5" s="1"/>
  <c r="G2225" i="5"/>
  <c r="E2201" i="5"/>
  <c r="X2201" i="5" s="1"/>
  <c r="G2201" i="5"/>
  <c r="E2185" i="5"/>
  <c r="X2185" i="5" s="1"/>
  <c r="G2185" i="5"/>
  <c r="R2185" i="5"/>
  <c r="E2169" i="5"/>
  <c r="X2169" i="5" s="1"/>
  <c r="G2169" i="5"/>
  <c r="E2161" i="5"/>
  <c r="X2161" i="5" s="1"/>
  <c r="G2161" i="5"/>
  <c r="E2137" i="5"/>
  <c r="X2137" i="5" s="1"/>
  <c r="F2137" i="5"/>
  <c r="G2137" i="5"/>
  <c r="E2097" i="5"/>
  <c r="X2097" i="5" s="1"/>
  <c r="G2097" i="5"/>
  <c r="G2009" i="5"/>
  <c r="E2009" i="5"/>
  <c r="X2009" i="5" s="1"/>
  <c r="E1977" i="5"/>
  <c r="X1977" i="5" s="1"/>
  <c r="G1977" i="5"/>
  <c r="E1961" i="5"/>
  <c r="X1961" i="5" s="1"/>
  <c r="G1961" i="5"/>
  <c r="E1945" i="5"/>
  <c r="X1945" i="5" s="1"/>
  <c r="G1945" i="5"/>
  <c r="E1929" i="5"/>
  <c r="X1929" i="5" s="1"/>
  <c r="F1929" i="5"/>
  <c r="E1897" i="5"/>
  <c r="X1897" i="5" s="1"/>
  <c r="G1897" i="5"/>
  <c r="E1881" i="5"/>
  <c r="X1881" i="5" s="1"/>
  <c r="F1881" i="5"/>
  <c r="E1873" i="5"/>
  <c r="X1873" i="5" s="1"/>
  <c r="G1873" i="5"/>
  <c r="E1849" i="5"/>
  <c r="X1849" i="5" s="1"/>
  <c r="G1849" i="5"/>
  <c r="E1809" i="5"/>
  <c r="X1809" i="5" s="1"/>
  <c r="G1809" i="5"/>
  <c r="E1745" i="5"/>
  <c r="X1745" i="5" s="1"/>
  <c r="G1745" i="5"/>
  <c r="E1737" i="5"/>
  <c r="X1737" i="5" s="1"/>
  <c r="G1737" i="5"/>
  <c r="E1697" i="5"/>
  <c r="X1697" i="5" s="1"/>
  <c r="G1697" i="5"/>
  <c r="E1633" i="5"/>
  <c r="X1633" i="5" s="1"/>
  <c r="G1633" i="5"/>
  <c r="E1617" i="5"/>
  <c r="X1617" i="5" s="1"/>
  <c r="G1617" i="5"/>
  <c r="E1577" i="5"/>
  <c r="X1577" i="5" s="1"/>
  <c r="G1577" i="5"/>
  <c r="E1537" i="5"/>
  <c r="X1537" i="5" s="1"/>
  <c r="G1537" i="5"/>
  <c r="E1481" i="5"/>
  <c r="X1481" i="5" s="1"/>
  <c r="I1481" i="5"/>
  <c r="H1481" i="5"/>
  <c r="G1481" i="5"/>
  <c r="E1457" i="5"/>
  <c r="X1457" i="5" s="1"/>
  <c r="G1457" i="5"/>
  <c r="J1457" i="5"/>
  <c r="E1449" i="5"/>
  <c r="X1449" i="5" s="1"/>
  <c r="I1449" i="5"/>
  <c r="H1449" i="5"/>
  <c r="G1449" i="5"/>
  <c r="E1401" i="5"/>
  <c r="X1401" i="5" s="1"/>
  <c r="G1401" i="5"/>
  <c r="E1361" i="5"/>
  <c r="X1361" i="5" s="1"/>
  <c r="I1361" i="5"/>
  <c r="H1361" i="5"/>
  <c r="E1353" i="5"/>
  <c r="X1353" i="5" s="1"/>
  <c r="I1353" i="5"/>
  <c r="G1353" i="5"/>
  <c r="E1345" i="5"/>
  <c r="X1345" i="5" s="1"/>
  <c r="G1345" i="5"/>
  <c r="E1217" i="5"/>
  <c r="X1217" i="5" s="1"/>
  <c r="G1217" i="5"/>
  <c r="E1121" i="5"/>
  <c r="X1121" i="5" s="1"/>
  <c r="G1121" i="5"/>
  <c r="E1041" i="5"/>
  <c r="X1041" i="5" s="1"/>
  <c r="G1041" i="5"/>
  <c r="H1041" i="5"/>
  <c r="J1041" i="5"/>
  <c r="E1025" i="5"/>
  <c r="X1025" i="5" s="1"/>
  <c r="G1025" i="5"/>
  <c r="J1025" i="5"/>
  <c r="F1025" i="5"/>
  <c r="E993" i="5"/>
  <c r="X993" i="5" s="1"/>
  <c r="G993" i="5"/>
  <c r="E969" i="5"/>
  <c r="X969" i="5" s="1"/>
  <c r="J969" i="5"/>
  <c r="E953" i="5"/>
  <c r="X953" i="5" s="1"/>
  <c r="F953" i="5"/>
  <c r="J953" i="5"/>
  <c r="G953" i="5"/>
  <c r="G857" i="5"/>
  <c r="E857" i="5"/>
  <c r="X857" i="5" s="1"/>
  <c r="E849" i="5"/>
  <c r="X849" i="5" s="1"/>
  <c r="G849" i="5"/>
  <c r="E841" i="5"/>
  <c r="X841" i="5" s="1"/>
  <c r="G841" i="5"/>
  <c r="J841" i="5"/>
  <c r="E833" i="5"/>
  <c r="X833" i="5" s="1"/>
  <c r="J833" i="5"/>
  <c r="E729" i="5"/>
  <c r="X729" i="5" s="1"/>
  <c r="R729" i="5"/>
  <c r="G729" i="5"/>
  <c r="E673" i="5"/>
  <c r="X673" i="5" s="1"/>
  <c r="R673" i="5"/>
  <c r="G673" i="5"/>
  <c r="H673" i="5"/>
  <c r="R665" i="5"/>
  <c r="E665" i="5"/>
  <c r="X665" i="5" s="1"/>
  <c r="G665" i="5"/>
  <c r="H665" i="5"/>
  <c r="E601" i="5"/>
  <c r="X601" i="5" s="1"/>
  <c r="G601" i="5"/>
  <c r="E537" i="5"/>
  <c r="X537" i="5" s="1"/>
  <c r="G537" i="5"/>
  <c r="R1448" i="5"/>
  <c r="F1961" i="5"/>
  <c r="G1857" i="5"/>
  <c r="E1456" i="5"/>
  <c r="X1456" i="5" s="1"/>
  <c r="F1456" i="5"/>
  <c r="G1456" i="5"/>
  <c r="E1337" i="5"/>
  <c r="X1337" i="5" s="1"/>
  <c r="G1337" i="5"/>
  <c r="R1337" i="5"/>
  <c r="E884" i="5"/>
  <c r="X884" i="5" s="1"/>
  <c r="G884" i="5"/>
  <c r="E327" i="5"/>
  <c r="X327" i="5" s="1"/>
  <c r="G327" i="5"/>
  <c r="F327" i="5"/>
  <c r="I327" i="5"/>
  <c r="R327" i="5"/>
  <c r="E318" i="5"/>
  <c r="X318" i="5" s="1"/>
  <c r="G318" i="5"/>
  <c r="J318" i="5"/>
  <c r="R318" i="5"/>
  <c r="H318" i="5"/>
  <c r="E262" i="5"/>
  <c r="X262" i="5" s="1"/>
  <c r="G262" i="5"/>
  <c r="E252" i="5"/>
  <c r="X252" i="5" s="1"/>
  <c r="G252" i="5"/>
  <c r="R252" i="5"/>
  <c r="E191" i="5"/>
  <c r="X191" i="5" s="1"/>
  <c r="G191" i="5"/>
  <c r="R191" i="5"/>
  <c r="E175" i="5"/>
  <c r="X175" i="5" s="1"/>
  <c r="G175" i="5"/>
  <c r="F175" i="5"/>
  <c r="R175" i="5"/>
  <c r="H175" i="5"/>
  <c r="I175" i="5"/>
  <c r="E151" i="5"/>
  <c r="X151" i="5" s="1"/>
  <c r="G151" i="5"/>
  <c r="J151" i="5"/>
  <c r="I151" i="5"/>
  <c r="H151" i="5"/>
  <c r="E142" i="5"/>
  <c r="X142" i="5" s="1"/>
  <c r="G142" i="5"/>
  <c r="G2433" i="5"/>
  <c r="G1993" i="5"/>
  <c r="G1473" i="5"/>
  <c r="G1448" i="5"/>
  <c r="E2439" i="5"/>
  <c r="G2439" i="5"/>
  <c r="E1960" i="5"/>
  <c r="X1960" i="5" s="1"/>
  <c r="G1960" i="5"/>
  <c r="E1874" i="5"/>
  <c r="X1874" i="5" s="1"/>
  <c r="H1874" i="5"/>
  <c r="F1874" i="5"/>
  <c r="G1874" i="5"/>
  <c r="E1609" i="5"/>
  <c r="X1609" i="5" s="1"/>
  <c r="G1609" i="5"/>
  <c r="E1601" i="5"/>
  <c r="X1601" i="5" s="1"/>
  <c r="G1601" i="5"/>
  <c r="E1465" i="5"/>
  <c r="X1465" i="5" s="1"/>
  <c r="G1465" i="5"/>
  <c r="I1465" i="5"/>
  <c r="J1465" i="5"/>
  <c r="H1465" i="5"/>
  <c r="E1346" i="5"/>
  <c r="X1346" i="5" s="1"/>
  <c r="G1346" i="5"/>
  <c r="E1089" i="5"/>
  <c r="X1089" i="5" s="1"/>
  <c r="J1089" i="5"/>
  <c r="F1089" i="5"/>
  <c r="G1089" i="5"/>
  <c r="E1079" i="5"/>
  <c r="X1079" i="5" s="1"/>
  <c r="G1079" i="5"/>
  <c r="E692" i="5"/>
  <c r="X692" i="5" s="1"/>
  <c r="R692" i="5"/>
  <c r="E497" i="5"/>
  <c r="X497" i="5" s="1"/>
  <c r="I497" i="5"/>
  <c r="E456" i="5"/>
  <c r="X456" i="5" s="1"/>
  <c r="G456" i="5"/>
  <c r="E446" i="5"/>
  <c r="X446" i="5" s="1"/>
  <c r="G446" i="5"/>
  <c r="R446" i="5"/>
  <c r="J446" i="5"/>
  <c r="E429" i="5"/>
  <c r="X429" i="5" s="1"/>
  <c r="G429" i="5"/>
  <c r="I429" i="5"/>
  <c r="E420" i="5"/>
  <c r="X420" i="5" s="1"/>
  <c r="G420" i="5"/>
  <c r="R420" i="5"/>
  <c r="F420" i="5"/>
  <c r="F1855" i="5"/>
  <c r="G2432" i="5"/>
  <c r="G2057" i="5"/>
  <c r="G1841" i="5"/>
  <c r="G1729" i="5"/>
  <c r="G1720" i="5"/>
  <c r="E2322" i="5"/>
  <c r="X2322" i="5" s="1"/>
  <c r="I2322" i="5"/>
  <c r="J2322" i="5"/>
  <c r="G2322" i="5"/>
  <c r="F2322" i="5"/>
  <c r="E2276" i="5"/>
  <c r="X2276" i="5" s="1"/>
  <c r="G2276" i="5"/>
  <c r="E2207" i="5"/>
  <c r="X2207" i="5" s="1"/>
  <c r="G2207" i="5"/>
  <c r="E2084" i="5"/>
  <c r="X2084" i="5" s="1"/>
  <c r="R2084" i="5"/>
  <c r="G2084" i="5"/>
  <c r="E2007" i="5"/>
  <c r="X2007" i="5" s="1"/>
  <c r="F2007" i="5"/>
  <c r="R2007" i="5"/>
  <c r="J2007" i="5"/>
  <c r="H2007" i="5"/>
  <c r="E1626" i="5"/>
  <c r="X1626" i="5" s="1"/>
  <c r="F1626" i="5"/>
  <c r="G1626" i="5"/>
  <c r="E1618" i="5"/>
  <c r="X1618" i="5" s="1"/>
  <c r="G1618" i="5"/>
  <c r="E736" i="5"/>
  <c r="X736" i="5" s="1"/>
  <c r="G736" i="5"/>
  <c r="G1881" i="5"/>
  <c r="G1689" i="5"/>
  <c r="G1545" i="5"/>
  <c r="G1361" i="5"/>
  <c r="E2284" i="5"/>
  <c r="X2284" i="5" s="1"/>
  <c r="G2284" i="5"/>
  <c r="E2215" i="5"/>
  <c r="X2215" i="5" s="1"/>
  <c r="I2215" i="5"/>
  <c r="G2215" i="5"/>
  <c r="E2015" i="5"/>
  <c r="X2015" i="5" s="1"/>
  <c r="I2015" i="5"/>
  <c r="J2015" i="5"/>
  <c r="R2015" i="5"/>
  <c r="G2015" i="5"/>
  <c r="F2015" i="5"/>
  <c r="E1636" i="5"/>
  <c r="X1636" i="5" s="1"/>
  <c r="G1636" i="5"/>
  <c r="E1364" i="5"/>
  <c r="X1364" i="5" s="1"/>
  <c r="I1364" i="5"/>
  <c r="E1135" i="5"/>
  <c r="X1135" i="5" s="1"/>
  <c r="G1135" i="5"/>
  <c r="E1124" i="5"/>
  <c r="X1124" i="5" s="1"/>
  <c r="I1124" i="5"/>
  <c r="E913" i="5"/>
  <c r="X913" i="5" s="1"/>
  <c r="J913" i="5"/>
  <c r="G913" i="5"/>
  <c r="E585" i="5"/>
  <c r="X585" i="5" s="1"/>
  <c r="G585" i="5"/>
  <c r="R92" i="5"/>
  <c r="H1448" i="5"/>
  <c r="G2193" i="5"/>
  <c r="G1329" i="5"/>
  <c r="G1319" i="5"/>
  <c r="G1310" i="5"/>
  <c r="G1225" i="5"/>
  <c r="G134" i="5"/>
  <c r="E2393" i="5"/>
  <c r="X2393" i="5" s="1"/>
  <c r="E2292" i="5"/>
  <c r="X2292" i="5" s="1"/>
  <c r="I2292" i="5"/>
  <c r="H2292" i="5"/>
  <c r="J2292" i="5"/>
  <c r="E2224" i="5"/>
  <c r="X2224" i="5" s="1"/>
  <c r="F2224" i="5"/>
  <c r="G2224" i="5"/>
  <c r="J2224" i="5"/>
  <c r="E2166" i="5"/>
  <c r="X2166" i="5" s="1"/>
  <c r="G2166" i="5"/>
  <c r="E2090" i="5"/>
  <c r="X2090" i="5" s="1"/>
  <c r="G2090" i="5"/>
  <c r="E2024" i="5"/>
  <c r="X2024" i="5" s="1"/>
  <c r="G2024" i="5"/>
  <c r="E1928" i="5"/>
  <c r="X1928" i="5" s="1"/>
  <c r="G1928" i="5"/>
  <c r="I1839" i="5"/>
  <c r="R1839" i="5"/>
  <c r="E1831" i="5"/>
  <c r="X1831" i="5" s="1"/>
  <c r="R1831" i="5"/>
  <c r="J1831" i="5"/>
  <c r="R1823" i="5"/>
  <c r="J1823" i="5"/>
  <c r="E1679" i="5"/>
  <c r="X1679" i="5" s="1"/>
  <c r="G1679" i="5"/>
  <c r="E1503" i="5"/>
  <c r="X1503" i="5" s="1"/>
  <c r="I1503" i="5"/>
  <c r="G1503" i="5"/>
  <c r="E1493" i="5"/>
  <c r="X1493" i="5" s="1"/>
  <c r="J1493" i="5"/>
  <c r="R1493" i="5"/>
  <c r="G1493" i="5"/>
  <c r="E1144" i="5"/>
  <c r="X1144" i="5" s="1"/>
  <c r="G1144" i="5"/>
  <c r="E966" i="5"/>
  <c r="X966" i="5" s="1"/>
  <c r="G966" i="5"/>
  <c r="H116" i="5"/>
  <c r="J1361" i="5"/>
  <c r="I2417" i="5"/>
  <c r="G2369" i="5"/>
  <c r="G2329" i="5"/>
  <c r="G2001" i="5"/>
  <c r="G1801" i="5"/>
  <c r="G1137" i="5"/>
  <c r="E2424" i="5"/>
  <c r="X2424" i="5" s="1"/>
  <c r="G2424" i="5"/>
  <c r="E2242" i="5"/>
  <c r="X2242" i="5" s="1"/>
  <c r="G2242" i="5"/>
  <c r="E2096" i="5"/>
  <c r="X2096" i="5" s="1"/>
  <c r="G2096" i="5"/>
  <c r="G2034" i="5"/>
  <c r="E2034" i="5"/>
  <c r="X2034" i="5" s="1"/>
  <c r="R2034" i="5"/>
  <c r="E1974" i="5"/>
  <c r="X1974" i="5" s="1"/>
  <c r="H1974" i="5"/>
  <c r="E1937" i="5"/>
  <c r="X1937" i="5" s="1"/>
  <c r="G1937" i="5"/>
  <c r="F1695" i="5"/>
  <c r="J1695" i="5"/>
  <c r="E976" i="5"/>
  <c r="X976" i="5" s="1"/>
  <c r="G976" i="5"/>
  <c r="H976" i="5"/>
  <c r="F976" i="5"/>
  <c r="E653" i="5"/>
  <c r="X653" i="5" s="1"/>
  <c r="G653" i="5"/>
  <c r="R1855" i="5"/>
  <c r="G2313" i="5"/>
  <c r="G1713" i="5"/>
  <c r="R2250" i="5"/>
  <c r="J2250" i="5"/>
  <c r="E2114" i="5"/>
  <c r="X2114" i="5" s="1"/>
  <c r="G2114" i="5"/>
  <c r="E2041" i="5"/>
  <c r="X2041" i="5" s="1"/>
  <c r="G2041" i="5"/>
  <c r="E1946" i="5"/>
  <c r="X1946" i="5" s="1"/>
  <c r="F1946" i="5"/>
  <c r="I1946" i="5"/>
  <c r="E1711" i="5"/>
  <c r="X1711" i="5" s="1"/>
  <c r="G1711" i="5"/>
  <c r="E1702" i="5"/>
  <c r="X1702" i="5" s="1"/>
  <c r="G1702" i="5"/>
  <c r="E1440" i="5"/>
  <c r="X1440" i="5" s="1"/>
  <c r="F1440" i="5"/>
  <c r="G1440" i="5"/>
  <c r="E1420" i="5"/>
  <c r="X1420" i="5" s="1"/>
  <c r="G1420" i="5"/>
  <c r="H1420" i="5"/>
  <c r="E1410" i="5"/>
  <c r="X1410" i="5" s="1"/>
  <c r="I1410" i="5"/>
  <c r="G1410" i="5"/>
  <c r="J1410" i="5"/>
  <c r="R1410" i="5"/>
  <c r="E1256" i="5"/>
  <c r="X1256" i="5" s="1"/>
  <c r="G1256" i="5"/>
  <c r="E1009" i="5"/>
  <c r="X1009" i="5" s="1"/>
  <c r="G1009" i="5"/>
  <c r="E663" i="5"/>
  <c r="X663" i="5" s="1"/>
  <c r="G663" i="5"/>
  <c r="R663" i="5"/>
  <c r="G441" i="5"/>
  <c r="E297" i="5"/>
  <c r="X297" i="5" s="1"/>
  <c r="G297" i="5"/>
  <c r="E241" i="5"/>
  <c r="X241" i="5" s="1"/>
  <c r="G241" i="5"/>
  <c r="G360" i="5"/>
  <c r="G167" i="5"/>
  <c r="V2385" i="5"/>
  <c r="G2385" i="5" s="1"/>
  <c r="V2361" i="5"/>
  <c r="V2353" i="5"/>
  <c r="V2345" i="5"/>
  <c r="V2305" i="5"/>
  <c r="E365" i="5"/>
  <c r="X365" i="5" s="1"/>
  <c r="G365" i="5"/>
  <c r="E356" i="5"/>
  <c r="X356" i="5" s="1"/>
  <c r="G356" i="5"/>
  <c r="E348" i="5"/>
  <c r="X348" i="5" s="1"/>
  <c r="G348" i="5"/>
  <c r="E271" i="5"/>
  <c r="X271" i="5" s="1"/>
  <c r="G271" i="5"/>
  <c r="E261" i="5"/>
  <c r="X261" i="5" s="1"/>
  <c r="G261" i="5"/>
  <c r="E174" i="5"/>
  <c r="X174" i="5" s="1"/>
  <c r="G174" i="5"/>
  <c r="H2127" i="5"/>
  <c r="H933" i="5"/>
  <c r="G2417" i="5"/>
  <c r="G2272" i="5"/>
  <c r="G2249" i="5"/>
  <c r="G1352" i="5"/>
  <c r="G1342" i="5"/>
  <c r="G600" i="5"/>
  <c r="G582" i="5"/>
  <c r="G433" i="5"/>
  <c r="G415" i="5"/>
  <c r="V2297" i="5"/>
  <c r="V2265" i="5"/>
  <c r="G2265" i="5" s="1"/>
  <c r="I2127" i="5"/>
  <c r="J2144" i="5"/>
  <c r="R1352" i="5"/>
  <c r="G2441" i="5"/>
  <c r="G2429" i="5"/>
  <c r="G2327" i="5"/>
  <c r="G2281" i="5"/>
  <c r="G2002" i="5"/>
  <c r="G1895" i="5"/>
  <c r="G1589" i="5"/>
  <c r="G1415" i="5"/>
  <c r="G1405" i="5"/>
  <c r="G1190" i="5"/>
  <c r="G709" i="5"/>
  <c r="G637" i="5"/>
  <c r="G590" i="5"/>
  <c r="G268" i="5"/>
  <c r="G119" i="5"/>
  <c r="E2334" i="5"/>
  <c r="X2334" i="5" s="1"/>
  <c r="E2162" i="5"/>
  <c r="X2162" i="5" s="1"/>
  <c r="E2081" i="5"/>
  <c r="X2081" i="5" s="1"/>
  <c r="E2074" i="5"/>
  <c r="X2074" i="5" s="1"/>
  <c r="E1562" i="5"/>
  <c r="X1562" i="5" s="1"/>
  <c r="E1386" i="5"/>
  <c r="X1386" i="5" s="1"/>
  <c r="G1007" i="5"/>
  <c r="E1007" i="5"/>
  <c r="X1007" i="5" s="1"/>
  <c r="E406" i="5"/>
  <c r="X406" i="5" s="1"/>
  <c r="G406" i="5"/>
  <c r="E288" i="5"/>
  <c r="X288" i="5" s="1"/>
  <c r="G288" i="5"/>
  <c r="G1790" i="5"/>
  <c r="E1790" i="5"/>
  <c r="X1790" i="5" s="1"/>
  <c r="E452" i="5"/>
  <c r="X452" i="5" s="1"/>
  <c r="G452" i="5"/>
  <c r="E352" i="5"/>
  <c r="X352" i="5" s="1"/>
  <c r="G352" i="5"/>
  <c r="E342" i="5"/>
  <c r="X342" i="5" s="1"/>
  <c r="G342" i="5"/>
  <c r="E313" i="5"/>
  <c r="X313" i="5" s="1"/>
  <c r="G313" i="5"/>
  <c r="E279" i="5"/>
  <c r="X279" i="5" s="1"/>
  <c r="G279" i="5"/>
  <c r="E136" i="5"/>
  <c r="X136" i="5" s="1"/>
  <c r="G136" i="5"/>
  <c r="H1085" i="5"/>
  <c r="H1094" i="5"/>
  <c r="I433" i="5"/>
  <c r="J2064" i="5"/>
  <c r="H2279" i="5"/>
  <c r="G2425" i="5"/>
  <c r="G2289" i="5"/>
  <c r="G2279" i="5"/>
  <c r="G2257" i="5"/>
  <c r="G2144" i="5"/>
  <c r="G2056" i="5"/>
  <c r="G1880" i="5"/>
  <c r="G1360" i="5"/>
  <c r="G1229" i="5"/>
  <c r="G1085" i="5"/>
  <c r="G1006" i="5"/>
  <c r="G919" i="5"/>
  <c r="G782" i="5"/>
  <c r="E166" i="5"/>
  <c r="X166" i="5" s="1"/>
  <c r="G166" i="5"/>
  <c r="E145" i="5"/>
  <c r="X145" i="5" s="1"/>
  <c r="G145" i="5"/>
  <c r="E127" i="5"/>
  <c r="X127" i="5" s="1"/>
  <c r="G127" i="5"/>
  <c r="R1190" i="5"/>
  <c r="G2255" i="5"/>
  <c r="G2220" i="5"/>
  <c r="G1509" i="5"/>
  <c r="G1498" i="5"/>
  <c r="G1094" i="5"/>
  <c r="G1073" i="5"/>
  <c r="G1015" i="5"/>
  <c r="G462" i="5"/>
  <c r="G295" i="5"/>
  <c r="V2217" i="5"/>
  <c r="E184" i="5"/>
  <c r="X184" i="5" s="1"/>
  <c r="G184" i="5"/>
  <c r="R44" i="5"/>
  <c r="R36" i="5"/>
  <c r="F2279" i="5"/>
  <c r="J1895" i="5"/>
  <c r="H1790" i="5"/>
  <c r="I1895" i="5"/>
  <c r="G2436" i="5"/>
  <c r="G2377" i="5"/>
  <c r="G2287" i="5"/>
  <c r="G2118" i="5"/>
  <c r="G2064" i="5"/>
  <c r="G1913" i="5"/>
  <c r="G1770" i="5"/>
  <c r="G1647" i="5"/>
  <c r="G614" i="5"/>
  <c r="G158" i="5"/>
  <c r="G148" i="5"/>
  <c r="G1302" i="5"/>
  <c r="E1302" i="5"/>
  <c r="X1302" i="5" s="1"/>
  <c r="E412" i="5"/>
  <c r="X412" i="5" s="1"/>
  <c r="G412" i="5"/>
  <c r="E401" i="5"/>
  <c r="X401" i="5" s="1"/>
  <c r="G401" i="5"/>
  <c r="E2350" i="5"/>
  <c r="X2350" i="5" s="1"/>
  <c r="I2350" i="5"/>
  <c r="H2350" i="5"/>
  <c r="F2350" i="5"/>
  <c r="G2350" i="5"/>
  <c r="R2350" i="5"/>
  <c r="E2298" i="5"/>
  <c r="X2298" i="5" s="1"/>
  <c r="G2298" i="5"/>
  <c r="F2298" i="5"/>
  <c r="I2298" i="5"/>
  <c r="J2298" i="5"/>
  <c r="R2298" i="5"/>
  <c r="H2298" i="5"/>
  <c r="E2285" i="5"/>
  <c r="X2285" i="5" s="1"/>
  <c r="G2285" i="5"/>
  <c r="H2285" i="5"/>
  <c r="J2285" i="5"/>
  <c r="F2285" i="5"/>
  <c r="R2285" i="5"/>
  <c r="E1785" i="5"/>
  <c r="X1785" i="5" s="1"/>
  <c r="F1785" i="5"/>
  <c r="I1785" i="5"/>
  <c r="R1785" i="5"/>
  <c r="H1785" i="5"/>
  <c r="E1753" i="5"/>
  <c r="X1753" i="5" s="1"/>
  <c r="I1753" i="5"/>
  <c r="R1753" i="5"/>
  <c r="F1753" i="5"/>
  <c r="H1753" i="5"/>
  <c r="G1753" i="5"/>
  <c r="E1661" i="5"/>
  <c r="X1661" i="5" s="1"/>
  <c r="G1661" i="5"/>
  <c r="R1661" i="5"/>
  <c r="J1661" i="5"/>
  <c r="I1661" i="5"/>
  <c r="H1661" i="5"/>
  <c r="E1512" i="5"/>
  <c r="X1512" i="5" s="1"/>
  <c r="G1512" i="5"/>
  <c r="F1512" i="5"/>
  <c r="R1512" i="5"/>
  <c r="J1512" i="5"/>
  <c r="E1422" i="5"/>
  <c r="X1422" i="5" s="1"/>
  <c r="G1422" i="5"/>
  <c r="I1422" i="5"/>
  <c r="R1422" i="5"/>
  <c r="H1422" i="5"/>
  <c r="J1422" i="5"/>
  <c r="E1358" i="5"/>
  <c r="X1358" i="5" s="1"/>
  <c r="G1358" i="5"/>
  <c r="H1358" i="5"/>
  <c r="F1358" i="5"/>
  <c r="R1358" i="5"/>
  <c r="J1358" i="5"/>
  <c r="I1358" i="5"/>
  <c r="E1113" i="5"/>
  <c r="X1113" i="5" s="1"/>
  <c r="R1113" i="5"/>
  <c r="G1113" i="5"/>
  <c r="J1113" i="5"/>
  <c r="I1113" i="5"/>
  <c r="E1103" i="5"/>
  <c r="X1103" i="5" s="1"/>
  <c r="I1103" i="5"/>
  <c r="G1103" i="5"/>
  <c r="R1103" i="5"/>
  <c r="H1103" i="5"/>
  <c r="J1103" i="5"/>
  <c r="E1077" i="5"/>
  <c r="X1077" i="5" s="1"/>
  <c r="H1077" i="5"/>
  <c r="R1077" i="5"/>
  <c r="I1077" i="5"/>
  <c r="J1077" i="5"/>
  <c r="G1077" i="5"/>
  <c r="E959" i="5"/>
  <c r="X959" i="5" s="1"/>
  <c r="H959" i="5"/>
  <c r="G959" i="5"/>
  <c r="J959" i="5"/>
  <c r="I959" i="5"/>
  <c r="E909" i="5"/>
  <c r="X909" i="5" s="1"/>
  <c r="G909" i="5"/>
  <c r="H909" i="5"/>
  <c r="I909" i="5"/>
  <c r="J909" i="5"/>
  <c r="R909" i="5"/>
  <c r="E861" i="5"/>
  <c r="X861" i="5" s="1"/>
  <c r="G861" i="5"/>
  <c r="F861" i="5"/>
  <c r="J861" i="5"/>
  <c r="R861" i="5"/>
  <c r="I861" i="5"/>
  <c r="E527" i="5"/>
  <c r="X527" i="5" s="1"/>
  <c r="H527" i="5"/>
  <c r="J527" i="5"/>
  <c r="F527" i="5"/>
  <c r="G527" i="5"/>
  <c r="R527" i="5"/>
  <c r="E414" i="5"/>
  <c r="X414" i="5" s="1"/>
  <c r="G414" i="5"/>
  <c r="F414" i="5"/>
  <c r="I414" i="5"/>
  <c r="J414" i="5"/>
  <c r="H414" i="5"/>
  <c r="E300" i="5"/>
  <c r="X300" i="5" s="1"/>
  <c r="G300" i="5"/>
  <c r="R300" i="5"/>
  <c r="F300" i="5"/>
  <c r="I300" i="5"/>
  <c r="H300" i="5"/>
  <c r="E162" i="5"/>
  <c r="X162" i="5" s="1"/>
  <c r="G162" i="5"/>
  <c r="H162" i="5"/>
  <c r="F162" i="5"/>
  <c r="R162" i="5"/>
  <c r="E128" i="5"/>
  <c r="X128" i="5" s="1"/>
  <c r="G128" i="5"/>
  <c r="F128" i="5"/>
  <c r="R128" i="5"/>
  <c r="J128" i="5"/>
  <c r="H128" i="5"/>
  <c r="X112" i="5"/>
  <c r="R112" i="5"/>
  <c r="X64" i="5"/>
  <c r="R64" i="5"/>
  <c r="J2438" i="5"/>
  <c r="I2438" i="5"/>
  <c r="H2438" i="5"/>
  <c r="J2426" i="5"/>
  <c r="I2426" i="5"/>
  <c r="R2426" i="5"/>
  <c r="F2426" i="5"/>
  <c r="H2426" i="5"/>
  <c r="E2400" i="5"/>
  <c r="X2400" i="5" s="1"/>
  <c r="R2400" i="5"/>
  <c r="H2400" i="5"/>
  <c r="I2400" i="5"/>
  <c r="F2400" i="5"/>
  <c r="G2400" i="5"/>
  <c r="E1817" i="5"/>
  <c r="X1817" i="5" s="1"/>
  <c r="H1817" i="5"/>
  <c r="J1817" i="5"/>
  <c r="I1817" i="5"/>
  <c r="F1817" i="5"/>
  <c r="G1817" i="5"/>
  <c r="E1792" i="5"/>
  <c r="X1792" i="5" s="1"/>
  <c r="F1792" i="5"/>
  <c r="G1792" i="5"/>
  <c r="R1792" i="5"/>
  <c r="G1854" i="5"/>
  <c r="E1854" i="5"/>
  <c r="X1854" i="5" s="1"/>
  <c r="I1854" i="5"/>
  <c r="H1854" i="5"/>
  <c r="J1854" i="5"/>
  <c r="F1854" i="5"/>
  <c r="G1785" i="5"/>
  <c r="E1991" i="5"/>
  <c r="X1991" i="5" s="1"/>
  <c r="G1991" i="5"/>
  <c r="J1991" i="5"/>
  <c r="I1991" i="5"/>
  <c r="E1926" i="5"/>
  <c r="X1926" i="5" s="1"/>
  <c r="G1926" i="5"/>
  <c r="H1926" i="5"/>
  <c r="I1926" i="5"/>
  <c r="J1926" i="5"/>
  <c r="F1926" i="5"/>
  <c r="E1910" i="5"/>
  <c r="X1910" i="5" s="1"/>
  <c r="G1910" i="5"/>
  <c r="F1910" i="5"/>
  <c r="R1910" i="5"/>
  <c r="I1910" i="5"/>
  <c r="E1893" i="5"/>
  <c r="X1893" i="5" s="1"/>
  <c r="G1893" i="5"/>
  <c r="R1893" i="5"/>
  <c r="J1893" i="5"/>
  <c r="E2044" i="5"/>
  <c r="X2044" i="5" s="1"/>
  <c r="R2044" i="5"/>
  <c r="F2044" i="5"/>
  <c r="E2028" i="5"/>
  <c r="X2028" i="5" s="1"/>
  <c r="J2028" i="5"/>
  <c r="I2028" i="5"/>
  <c r="G2028" i="5"/>
  <c r="H2028" i="5"/>
  <c r="E2152" i="5"/>
  <c r="X2152" i="5" s="1"/>
  <c r="J2152" i="5"/>
  <c r="G2152" i="5"/>
  <c r="I2152" i="5"/>
  <c r="F2152" i="5"/>
  <c r="H2152" i="5"/>
  <c r="R2152" i="5"/>
  <c r="F2122" i="5"/>
  <c r="H2122" i="5"/>
  <c r="J2122" i="5"/>
  <c r="I2116" i="5"/>
  <c r="F2116" i="5"/>
  <c r="J2116" i="5"/>
  <c r="H2116" i="5"/>
  <c r="E2087" i="5"/>
  <c r="X2087" i="5" s="1"/>
  <c r="H2087" i="5"/>
  <c r="I2087" i="5"/>
  <c r="R2087" i="5"/>
  <c r="F2087" i="5"/>
  <c r="J2087" i="5"/>
  <c r="E2278" i="5"/>
  <c r="X2278" i="5" s="1"/>
  <c r="G2278" i="5"/>
  <c r="J2278" i="5"/>
  <c r="I2278" i="5"/>
  <c r="H2278" i="5"/>
  <c r="R2278" i="5"/>
  <c r="E2241" i="5"/>
  <c r="X2241" i="5" s="1"/>
  <c r="F2241" i="5"/>
  <c r="R2241" i="5"/>
  <c r="J2241" i="5"/>
  <c r="I2241" i="5"/>
  <c r="G2241" i="5"/>
  <c r="H2241" i="5"/>
  <c r="E2218" i="5"/>
  <c r="X2218" i="5" s="1"/>
  <c r="H2218" i="5"/>
  <c r="R2218" i="5"/>
  <c r="J2218" i="5"/>
  <c r="G2218" i="5"/>
  <c r="F2218" i="5"/>
  <c r="E2196" i="5"/>
  <c r="X2196" i="5" s="1"/>
  <c r="F2196" i="5"/>
  <c r="R2196" i="5"/>
  <c r="G2196" i="5"/>
  <c r="J2196" i="5"/>
  <c r="I2196" i="5"/>
  <c r="G2290" i="5"/>
  <c r="E2290" i="5"/>
  <c r="X2290" i="5" s="1"/>
  <c r="E1999" i="5"/>
  <c r="X1999" i="5" s="1"/>
  <c r="G1999" i="5"/>
  <c r="E1954" i="5"/>
  <c r="X1954" i="5" s="1"/>
  <c r="G1954" i="5"/>
  <c r="E1934" i="5"/>
  <c r="X1934" i="5" s="1"/>
  <c r="G1934" i="5"/>
  <c r="E1861" i="5"/>
  <c r="X1861" i="5" s="1"/>
  <c r="G1861" i="5"/>
  <c r="E1730" i="5"/>
  <c r="X1730" i="5" s="1"/>
  <c r="G1730" i="5"/>
  <c r="E1529" i="5"/>
  <c r="X1529" i="5" s="1"/>
  <c r="G1529" i="5"/>
  <c r="E1394" i="5"/>
  <c r="X1394" i="5" s="1"/>
  <c r="G1394" i="5"/>
  <c r="E1320" i="5"/>
  <c r="X1320" i="5" s="1"/>
  <c r="G1320" i="5"/>
  <c r="E1257" i="5"/>
  <c r="X1257" i="5" s="1"/>
  <c r="G1257" i="5"/>
  <c r="E1166" i="5"/>
  <c r="X1166" i="5" s="1"/>
  <c r="G1166" i="5"/>
  <c r="E1156" i="5"/>
  <c r="X1156" i="5" s="1"/>
  <c r="G1156" i="5"/>
  <c r="E606" i="5"/>
  <c r="X606" i="5" s="1"/>
  <c r="G606" i="5"/>
  <c r="E543" i="5"/>
  <c r="X543" i="5" s="1"/>
  <c r="G543" i="5"/>
  <c r="R2357" i="5"/>
  <c r="H1800" i="5"/>
  <c r="R2413" i="5"/>
  <c r="F1196" i="5"/>
  <c r="I1257" i="5"/>
  <c r="R1177" i="5"/>
  <c r="F1668" i="5"/>
  <c r="I464" i="5"/>
  <c r="I1272" i="5"/>
  <c r="F1520" i="5"/>
  <c r="I2093" i="5"/>
  <c r="H2341" i="5"/>
  <c r="F606" i="5"/>
  <c r="R1135" i="5"/>
  <c r="I1861" i="5"/>
  <c r="R1166" i="5"/>
  <c r="J1214" i="5"/>
  <c r="I1901" i="5"/>
  <c r="R2406" i="5"/>
  <c r="J2393" i="5"/>
  <c r="J2262" i="5"/>
  <c r="J1934" i="5"/>
  <c r="I1690" i="5"/>
  <c r="H1394" i="5"/>
  <c r="J1279" i="5"/>
  <c r="F822" i="5"/>
  <c r="R727" i="5"/>
  <c r="F1901" i="5"/>
  <c r="F1999" i="5"/>
  <c r="F1690" i="5"/>
  <c r="I2136" i="5"/>
  <c r="J884" i="5"/>
  <c r="H822" i="5"/>
  <c r="R1156" i="5"/>
  <c r="G2413" i="5"/>
  <c r="G2209" i="5"/>
  <c r="G1885" i="5"/>
  <c r="E1989" i="5"/>
  <c r="X1989" i="5" s="1"/>
  <c r="G1989" i="5"/>
  <c r="E1830" i="5"/>
  <c r="X1830" i="5" s="1"/>
  <c r="G1830" i="5"/>
  <c r="E1823" i="5"/>
  <c r="X1823" i="5" s="1"/>
  <c r="G1823" i="5"/>
  <c r="E1799" i="5"/>
  <c r="X1799" i="5" s="1"/>
  <c r="G1799" i="5"/>
  <c r="E1295" i="5"/>
  <c r="X1295" i="5" s="1"/>
  <c r="G1295" i="5"/>
  <c r="E1238" i="5"/>
  <c r="X1238" i="5" s="1"/>
  <c r="G1238" i="5"/>
  <c r="E1221" i="5"/>
  <c r="X1221" i="5" s="1"/>
  <c r="G1221" i="5"/>
  <c r="E944" i="5"/>
  <c r="X944" i="5" s="1"/>
  <c r="G944" i="5"/>
  <c r="E889" i="5"/>
  <c r="X889" i="5" s="1"/>
  <c r="G889" i="5"/>
  <c r="E697" i="5"/>
  <c r="X697" i="5" s="1"/>
  <c r="G697" i="5"/>
  <c r="E689" i="5"/>
  <c r="X689" i="5" s="1"/>
  <c r="G689" i="5"/>
  <c r="E569" i="5"/>
  <c r="X569" i="5" s="1"/>
  <c r="G569" i="5"/>
  <c r="E445" i="5"/>
  <c r="X445" i="5" s="1"/>
  <c r="G445" i="5"/>
  <c r="E264" i="5"/>
  <c r="X264" i="5" s="1"/>
  <c r="G264" i="5"/>
  <c r="E256" i="5"/>
  <c r="X256" i="5" s="1"/>
  <c r="G256" i="5"/>
  <c r="I2341" i="5"/>
  <c r="H1954" i="5"/>
  <c r="F1861" i="5"/>
  <c r="R2393" i="5"/>
  <c r="I2256" i="5"/>
  <c r="R2262" i="5"/>
  <c r="R2136" i="5"/>
  <c r="H1156" i="5"/>
  <c r="F1188" i="5"/>
  <c r="I822" i="5"/>
  <c r="J2284" i="5"/>
  <c r="J1999" i="5"/>
  <c r="H1690" i="5"/>
  <c r="I2284" i="5"/>
  <c r="R1188" i="5"/>
  <c r="I1934" i="5"/>
  <c r="G2399" i="5"/>
  <c r="G2321" i="5"/>
  <c r="G2136" i="5"/>
  <c r="G535" i="5"/>
  <c r="E1997" i="5"/>
  <c r="X1997" i="5" s="1"/>
  <c r="G1997" i="5"/>
  <c r="G1842" i="5"/>
  <c r="E1842" i="5"/>
  <c r="X1842" i="5" s="1"/>
  <c r="E1518" i="5"/>
  <c r="X1518" i="5" s="1"/>
  <c r="G1518" i="5"/>
  <c r="E1469" i="5"/>
  <c r="X1469" i="5" s="1"/>
  <c r="G1469" i="5"/>
  <c r="E1452" i="5"/>
  <c r="X1452" i="5" s="1"/>
  <c r="G1452" i="5"/>
  <c r="E1444" i="5"/>
  <c r="X1444" i="5" s="1"/>
  <c r="G1444" i="5"/>
  <c r="E1412" i="5"/>
  <c r="X1412" i="5" s="1"/>
  <c r="G1412" i="5"/>
  <c r="E1402" i="5"/>
  <c r="X1402" i="5" s="1"/>
  <c r="G1402" i="5"/>
  <c r="E1046" i="5"/>
  <c r="X1046" i="5" s="1"/>
  <c r="G1046" i="5"/>
  <c r="E999" i="5"/>
  <c r="X999" i="5" s="1"/>
  <c r="G999" i="5"/>
  <c r="E790" i="5"/>
  <c r="X790" i="5" s="1"/>
  <c r="G790" i="5"/>
  <c r="E708" i="5"/>
  <c r="X708" i="5" s="1"/>
  <c r="G708" i="5"/>
  <c r="E374" i="5"/>
  <c r="X374" i="5" s="1"/>
  <c r="G374" i="5"/>
  <c r="H2393" i="5"/>
  <c r="H2248" i="5"/>
  <c r="R2256" i="5"/>
  <c r="F2262" i="5"/>
  <c r="F2136" i="5"/>
  <c r="J1188" i="5"/>
  <c r="J1156" i="5"/>
  <c r="R1029" i="5"/>
  <c r="J822" i="5"/>
  <c r="R1999" i="5"/>
  <c r="J1690" i="5"/>
  <c r="H2136" i="5"/>
  <c r="R2165" i="5"/>
  <c r="F2209" i="5"/>
  <c r="G2341" i="5"/>
  <c r="G2248" i="5"/>
  <c r="G2165" i="5"/>
  <c r="G1760" i="5"/>
  <c r="G1494" i="5"/>
  <c r="G822" i="5"/>
  <c r="G727" i="5"/>
  <c r="E1781" i="5"/>
  <c r="X1781" i="5" s="1"/>
  <c r="G1781" i="5"/>
  <c r="E1719" i="5"/>
  <c r="X1719" i="5" s="1"/>
  <c r="G1719" i="5"/>
  <c r="E1680" i="5"/>
  <c r="X1680" i="5" s="1"/>
  <c r="G1680" i="5"/>
  <c r="E1613" i="5"/>
  <c r="X1613" i="5" s="1"/>
  <c r="G1613" i="5"/>
  <c r="E1053" i="5"/>
  <c r="X1053" i="5" s="1"/>
  <c r="G1053" i="5"/>
  <c r="E952" i="5"/>
  <c r="X952" i="5" s="1"/>
  <c r="G952" i="5"/>
  <c r="E345" i="5"/>
  <c r="X345" i="5" s="1"/>
  <c r="G345" i="5"/>
  <c r="E320" i="5"/>
  <c r="X320" i="5" s="1"/>
  <c r="G320" i="5"/>
  <c r="J1861" i="5"/>
  <c r="H1901" i="5"/>
  <c r="R535" i="5"/>
  <c r="H2357" i="5"/>
  <c r="R1800" i="5"/>
  <c r="I2413" i="5"/>
  <c r="R1205" i="5"/>
  <c r="J1529" i="5"/>
  <c r="I1320" i="5"/>
  <c r="I1144" i="5"/>
  <c r="F1730" i="5"/>
  <c r="R543" i="5"/>
  <c r="I1264" i="5"/>
  <c r="F1272" i="5"/>
  <c r="F2081" i="5"/>
  <c r="I1494" i="5"/>
  <c r="R438" i="5"/>
  <c r="R1954" i="5"/>
  <c r="F1166" i="5"/>
  <c r="J1166" i="5"/>
  <c r="F2399" i="5"/>
  <c r="R2284" i="5"/>
  <c r="F2321" i="5"/>
  <c r="H2262" i="5"/>
  <c r="F2290" i="5"/>
  <c r="F2165" i="5"/>
  <c r="J1954" i="5"/>
  <c r="F1885" i="5"/>
  <c r="F1760" i="5"/>
  <c r="R1394" i="5"/>
  <c r="R1279" i="5"/>
  <c r="H1188" i="5"/>
  <c r="R822" i="5"/>
  <c r="J684" i="5"/>
  <c r="J606" i="5"/>
  <c r="R684" i="5"/>
  <c r="F2284" i="5"/>
  <c r="H1934" i="5"/>
  <c r="I1394" i="5"/>
  <c r="R1690" i="5"/>
  <c r="F1364" i="5"/>
  <c r="G1901" i="5"/>
  <c r="E2047" i="5"/>
  <c r="X2047" i="5" s="1"/>
  <c r="G2047" i="5"/>
  <c r="E1641" i="5"/>
  <c r="X1641" i="5" s="1"/>
  <c r="G1641" i="5"/>
  <c r="E1596" i="5"/>
  <c r="X1596" i="5" s="1"/>
  <c r="G1596" i="5"/>
  <c r="E1564" i="5"/>
  <c r="X1564" i="5" s="1"/>
  <c r="G1564" i="5"/>
  <c r="E1556" i="5"/>
  <c r="X1556" i="5" s="1"/>
  <c r="G1556" i="5"/>
  <c r="E1489" i="5"/>
  <c r="X1489" i="5" s="1"/>
  <c r="G1489" i="5"/>
  <c r="E1433" i="5"/>
  <c r="X1433" i="5" s="1"/>
  <c r="G1433" i="5"/>
  <c r="E1071" i="5"/>
  <c r="X1071" i="5" s="1"/>
  <c r="G1071" i="5"/>
  <c r="E808" i="5"/>
  <c r="X808" i="5" s="1"/>
  <c r="G808" i="5"/>
  <c r="E733" i="5"/>
  <c r="X733" i="5" s="1"/>
  <c r="G733" i="5"/>
  <c r="E117" i="5"/>
  <c r="X117" i="5" s="1"/>
  <c r="G117" i="5"/>
  <c r="H2399" i="5"/>
  <c r="H2321" i="5"/>
  <c r="F2248" i="5"/>
  <c r="R2290" i="5"/>
  <c r="J2165" i="5"/>
  <c r="H2209" i="5"/>
  <c r="R1934" i="5"/>
  <c r="H1885" i="5"/>
  <c r="H1760" i="5"/>
  <c r="I727" i="5"/>
  <c r="H684" i="5"/>
  <c r="H2284" i="5"/>
  <c r="H1364" i="5"/>
  <c r="H1029" i="5"/>
  <c r="J2399" i="5"/>
  <c r="I1188" i="5"/>
  <c r="H2256" i="5"/>
  <c r="J2248" i="5"/>
  <c r="G2256" i="5"/>
  <c r="G1800" i="5"/>
  <c r="G1690" i="5"/>
  <c r="G1364" i="5"/>
  <c r="G1264" i="5"/>
  <c r="G1188" i="5"/>
  <c r="G438" i="5"/>
  <c r="E1904" i="5"/>
  <c r="X1904" i="5" s="1"/>
  <c r="G1904" i="5"/>
  <c r="E1441" i="5"/>
  <c r="X1441" i="5" s="1"/>
  <c r="G1441" i="5"/>
  <c r="E824" i="5"/>
  <c r="X824" i="5" s="1"/>
  <c r="G824" i="5"/>
  <c r="E393" i="5"/>
  <c r="X393" i="5" s="1"/>
  <c r="G393" i="5"/>
  <c r="G214" i="5"/>
  <c r="E214" i="5"/>
  <c r="X214" i="5" s="1"/>
  <c r="I2399" i="5"/>
  <c r="I2321" i="5"/>
  <c r="F2256" i="5"/>
  <c r="H2290" i="5"/>
  <c r="H2165" i="5"/>
  <c r="I2209" i="5"/>
  <c r="I1885" i="5"/>
  <c r="J1760" i="5"/>
  <c r="J1364" i="5"/>
  <c r="F1279" i="5"/>
  <c r="J727" i="5"/>
  <c r="R1364" i="5"/>
  <c r="H1214" i="5"/>
  <c r="J1029" i="5"/>
  <c r="F684" i="5"/>
  <c r="F1934" i="5"/>
  <c r="G2357" i="5"/>
  <c r="G1668" i="5"/>
  <c r="G1520" i="5"/>
  <c r="G1272" i="5"/>
  <c r="G1214" i="5"/>
  <c r="G1205" i="5"/>
  <c r="G1196" i="5"/>
  <c r="G1177" i="5"/>
  <c r="G684" i="5"/>
  <c r="E2029" i="5"/>
  <c r="X2029" i="5" s="1"/>
  <c r="G2029" i="5"/>
  <c r="E1964" i="5"/>
  <c r="X1964" i="5" s="1"/>
  <c r="G1964" i="5"/>
  <c r="E1839" i="5"/>
  <c r="X1839" i="5" s="1"/>
  <c r="G1839" i="5"/>
  <c r="E1741" i="5"/>
  <c r="X1741" i="5" s="1"/>
  <c r="G1741" i="5"/>
  <c r="E1631" i="5"/>
  <c r="X1631" i="5" s="1"/>
  <c r="G1631" i="5"/>
  <c r="E1350" i="5"/>
  <c r="X1350" i="5" s="1"/>
  <c r="G1350" i="5"/>
  <c r="E661" i="5"/>
  <c r="X661" i="5" s="1"/>
  <c r="G661" i="5"/>
  <c r="E644" i="5"/>
  <c r="X644" i="5" s="1"/>
  <c r="G644" i="5"/>
  <c r="E229" i="5"/>
  <c r="X229" i="5" s="1"/>
  <c r="G229" i="5"/>
  <c r="G1700" i="5"/>
  <c r="G1671" i="5"/>
  <c r="G1548" i="5"/>
  <c r="G1501" i="5"/>
  <c r="G1332" i="5"/>
  <c r="E2354" i="5"/>
  <c r="X2354" i="5" s="1"/>
  <c r="G1650" i="5"/>
  <c r="G1393" i="5"/>
  <c r="G1357" i="5"/>
  <c r="G916" i="5"/>
  <c r="G641" i="5"/>
  <c r="G2174" i="5"/>
  <c r="E2174" i="5"/>
  <c r="X2174" i="5" s="1"/>
  <c r="R39" i="5"/>
  <c r="R52" i="5"/>
  <c r="R47" i="5"/>
  <c r="R26" i="5"/>
  <c r="R10" i="5"/>
  <c r="E1640" i="5"/>
  <c r="X1640" i="5" s="1"/>
  <c r="G1640" i="5"/>
  <c r="I1640" i="5"/>
  <c r="F1640" i="5"/>
  <c r="R1640" i="5"/>
  <c r="E384" i="5"/>
  <c r="X384" i="5" s="1"/>
  <c r="G384" i="5"/>
  <c r="R384" i="5"/>
  <c r="I384" i="5"/>
  <c r="H384" i="5"/>
  <c r="X35" i="5"/>
  <c r="R35" i="5"/>
  <c r="V2443" i="5"/>
  <c r="G2443" i="5" s="1"/>
  <c r="V2435" i="5"/>
  <c r="G2435" i="5" s="1"/>
  <c r="V2427" i="5"/>
  <c r="G2427" i="5" s="1"/>
  <c r="V2419" i="5"/>
  <c r="AB2419" i="5"/>
  <c r="V2411" i="5"/>
  <c r="G2411" i="5" s="1"/>
  <c r="AB2411" i="5"/>
  <c r="V2403" i="5"/>
  <c r="G2403" i="5" s="1"/>
  <c r="V2395" i="5"/>
  <c r="AB2395" i="5"/>
  <c r="V2387" i="5"/>
  <c r="G2387" i="5" s="1"/>
  <c r="AB2387" i="5"/>
  <c r="V2379" i="5"/>
  <c r="G2379" i="5" s="1"/>
  <c r="AB2379" i="5"/>
  <c r="V2371" i="5"/>
  <c r="G2371" i="5" s="1"/>
  <c r="V2363" i="5"/>
  <c r="G2363" i="5" s="1"/>
  <c r="AB2363" i="5"/>
  <c r="V2355" i="5"/>
  <c r="G2355" i="5" s="1"/>
  <c r="AB2355" i="5"/>
  <c r="V2347" i="5"/>
  <c r="G2347" i="5" s="1"/>
  <c r="AB2347" i="5"/>
  <c r="V2339" i="5"/>
  <c r="G2339" i="5" s="1"/>
  <c r="V2331" i="5"/>
  <c r="G2331" i="5" s="1"/>
  <c r="AB2331" i="5"/>
  <c r="V2323" i="5"/>
  <c r="G2323" i="5" s="1"/>
  <c r="AB2323" i="5"/>
  <c r="V2315" i="5"/>
  <c r="G2315" i="5" s="1"/>
  <c r="V2307" i="5"/>
  <c r="G2307" i="5" s="1"/>
  <c r="AB2307" i="5"/>
  <c r="V2299" i="5"/>
  <c r="G2299" i="5" s="1"/>
  <c r="V2291" i="5"/>
  <c r="G2291" i="5" s="1"/>
  <c r="AB2291" i="5"/>
  <c r="V2283" i="5"/>
  <c r="G2283" i="5" s="1"/>
  <c r="AB2283" i="5"/>
  <c r="V2275" i="5"/>
  <c r="G2275" i="5" s="1"/>
  <c r="AB2275" i="5"/>
  <c r="V2267" i="5"/>
  <c r="G2267" i="5" s="1"/>
  <c r="V2259" i="5"/>
  <c r="G2259" i="5" s="1"/>
  <c r="AB2259" i="5"/>
  <c r="V2251" i="5"/>
  <c r="G2251" i="5" s="1"/>
  <c r="AB2251" i="5"/>
  <c r="V2243" i="5"/>
  <c r="G2243" i="5" s="1"/>
  <c r="AB2243" i="5"/>
  <c r="V2235" i="5"/>
  <c r="G2235" i="5" s="1"/>
  <c r="AB2235" i="5"/>
  <c r="V2227" i="5"/>
  <c r="G2227" i="5" s="1"/>
  <c r="V2219" i="5"/>
  <c r="G2219" i="5" s="1"/>
  <c r="AB2219" i="5"/>
  <c r="V2211" i="5"/>
  <c r="G2211" i="5" s="1"/>
  <c r="V2203" i="5"/>
  <c r="G2203" i="5" s="1"/>
  <c r="AB2203" i="5"/>
  <c r="V2195" i="5"/>
  <c r="G2195" i="5" s="1"/>
  <c r="V2187" i="5"/>
  <c r="G2187" i="5" s="1"/>
  <c r="AB2187" i="5"/>
  <c r="V2179" i="5"/>
  <c r="G2179" i="5" s="1"/>
  <c r="AB2179" i="5"/>
  <c r="V2171" i="5"/>
  <c r="G2171" i="5" s="1"/>
  <c r="AB2171" i="5"/>
  <c r="V2163" i="5"/>
  <c r="G2163" i="5" s="1"/>
  <c r="V2155" i="5"/>
  <c r="G2155" i="5" s="1"/>
  <c r="AB2155" i="5"/>
  <c r="V2147" i="5"/>
  <c r="G2147" i="5" s="1"/>
  <c r="AB2147" i="5"/>
  <c r="V2139" i="5"/>
  <c r="G2139" i="5" s="1"/>
  <c r="AB2139" i="5"/>
  <c r="V2131" i="5"/>
  <c r="G2131" i="5" s="1"/>
  <c r="V2123" i="5"/>
  <c r="G2123" i="5" s="1"/>
  <c r="AB2123" i="5"/>
  <c r="V2115" i="5"/>
  <c r="G2115" i="5" s="1"/>
  <c r="AB2115" i="5"/>
  <c r="V2107" i="5"/>
  <c r="G2107" i="5" s="1"/>
  <c r="AB2107" i="5"/>
  <c r="V2099" i="5"/>
  <c r="G2099" i="5" s="1"/>
  <c r="V2091" i="5"/>
  <c r="G2091" i="5" s="1"/>
  <c r="AB2091" i="5"/>
  <c r="V2083" i="5"/>
  <c r="G2083" i="5" s="1"/>
  <c r="AB2083" i="5"/>
  <c r="V2075" i="5"/>
  <c r="G2075" i="5" s="1"/>
  <c r="AB2075" i="5"/>
  <c r="V2067" i="5"/>
  <c r="V2059" i="5"/>
  <c r="G2059" i="5" s="1"/>
  <c r="AB2059" i="5"/>
  <c r="V2051" i="5"/>
  <c r="G2051" i="5" s="1"/>
  <c r="AB2051" i="5"/>
  <c r="V2043" i="5"/>
  <c r="AB2043" i="5"/>
  <c r="V2035" i="5"/>
  <c r="G2035" i="5" s="1"/>
  <c r="V2027" i="5"/>
  <c r="G2027" i="5" s="1"/>
  <c r="AB2027" i="5"/>
  <c r="V2019" i="5"/>
  <c r="AB2019" i="5"/>
  <c r="V2011" i="5"/>
  <c r="G2011" i="5" s="1"/>
  <c r="AB2011" i="5"/>
  <c r="V2003" i="5"/>
  <c r="G2003" i="5" s="1"/>
  <c r="V1995" i="5"/>
  <c r="AB1995" i="5"/>
  <c r="V1987" i="5"/>
  <c r="G1987" i="5" s="1"/>
  <c r="AB1987" i="5"/>
  <c r="V1979" i="5"/>
  <c r="G1979" i="5" s="1"/>
  <c r="AB1979" i="5"/>
  <c r="V1971" i="5"/>
  <c r="G1971" i="5" s="1"/>
  <c r="V1963" i="5"/>
  <c r="G1963" i="5" s="1"/>
  <c r="AB1963" i="5"/>
  <c r="V1955" i="5"/>
  <c r="G1955" i="5" s="1"/>
  <c r="V1947" i="5"/>
  <c r="AB1947" i="5"/>
  <c r="V1939" i="5"/>
  <c r="G1939" i="5" s="1"/>
  <c r="V1931" i="5"/>
  <c r="G1931" i="5" s="1"/>
  <c r="V1923" i="5"/>
  <c r="G1923" i="5" s="1"/>
  <c r="V1915" i="5"/>
  <c r="G1915" i="5" s="1"/>
  <c r="V1907" i="5"/>
  <c r="G1907" i="5" s="1"/>
  <c r="AB1907" i="5"/>
  <c r="V1899" i="5"/>
  <c r="G1899" i="5" s="1"/>
  <c r="AB1899" i="5"/>
  <c r="V1891" i="5"/>
  <c r="G1891" i="5" s="1"/>
  <c r="AB1891" i="5"/>
  <c r="V1883" i="5"/>
  <c r="G1883" i="5" s="1"/>
  <c r="AB1883" i="5"/>
  <c r="V1875" i="5"/>
  <c r="G1875" i="5" s="1"/>
  <c r="AB1875" i="5"/>
  <c r="V1867" i="5"/>
  <c r="G1867" i="5" s="1"/>
  <c r="AB1867" i="5"/>
  <c r="V1859" i="5"/>
  <c r="G1859" i="5" s="1"/>
  <c r="AB1859" i="5"/>
  <c r="V1851" i="5"/>
  <c r="AB1851" i="5"/>
  <c r="V1843" i="5"/>
  <c r="G1843" i="5" s="1"/>
  <c r="AB1843" i="5"/>
  <c r="V1835" i="5"/>
  <c r="G1835" i="5" s="1"/>
  <c r="AB1835" i="5"/>
  <c r="V1827" i="5"/>
  <c r="G1827" i="5" s="1"/>
  <c r="AB1827" i="5"/>
  <c r="V1819" i="5"/>
  <c r="G1819" i="5" s="1"/>
  <c r="AB1819" i="5"/>
  <c r="V1811" i="5"/>
  <c r="G1811" i="5" s="1"/>
  <c r="AB1811" i="5"/>
  <c r="V1803" i="5"/>
  <c r="G1803" i="5" s="1"/>
  <c r="AB1803" i="5"/>
  <c r="V1795" i="5"/>
  <c r="G1795" i="5" s="1"/>
  <c r="AB1795" i="5"/>
  <c r="V1787" i="5"/>
  <c r="AB1787" i="5"/>
  <c r="V1779" i="5"/>
  <c r="G1779" i="5" s="1"/>
  <c r="AB1779" i="5"/>
  <c r="V1771" i="5"/>
  <c r="G1771" i="5" s="1"/>
  <c r="AB1771" i="5"/>
  <c r="V1763" i="5"/>
  <c r="G1763" i="5" s="1"/>
  <c r="V1755" i="5"/>
  <c r="G1755" i="5" s="1"/>
  <c r="AB1755" i="5"/>
  <c r="V1747" i="5"/>
  <c r="G1747" i="5" s="1"/>
  <c r="AB1747" i="5"/>
  <c r="V1739" i="5"/>
  <c r="G1739" i="5" s="1"/>
  <c r="AB1739" i="5"/>
  <c r="V1731" i="5"/>
  <c r="G1731" i="5" s="1"/>
  <c r="AB1731" i="5"/>
  <c r="V1723" i="5"/>
  <c r="AB1723" i="5"/>
  <c r="V1715" i="5"/>
  <c r="AB1715" i="5"/>
  <c r="V1707" i="5"/>
  <c r="G1707" i="5" s="1"/>
  <c r="AB1707" i="5"/>
  <c r="V1699" i="5"/>
  <c r="AB1699" i="5"/>
  <c r="V1691" i="5"/>
  <c r="G1691" i="5" s="1"/>
  <c r="AB1691" i="5"/>
  <c r="V1683" i="5"/>
  <c r="G1683" i="5" s="1"/>
  <c r="AB1683" i="5"/>
  <c r="V1675" i="5"/>
  <c r="G1675" i="5" s="1"/>
  <c r="AB1675" i="5"/>
  <c r="V1667" i="5"/>
  <c r="G1667" i="5" s="1"/>
  <c r="V1659" i="5"/>
  <c r="G1659" i="5" s="1"/>
  <c r="AB1659" i="5"/>
  <c r="AB1651" i="5"/>
  <c r="V1651" i="5"/>
  <c r="G1651" i="5" s="1"/>
  <c r="V1643" i="5"/>
  <c r="G1643" i="5" s="1"/>
  <c r="AB1643" i="5"/>
  <c r="V1635" i="5"/>
  <c r="G1635" i="5" s="1"/>
  <c r="AB1635" i="5"/>
  <c r="V1627" i="5"/>
  <c r="G1627" i="5" s="1"/>
  <c r="AB1627" i="5"/>
  <c r="V1619" i="5"/>
  <c r="G1619" i="5" s="1"/>
  <c r="AB1619" i="5"/>
  <c r="V1611" i="5"/>
  <c r="AB1611" i="5"/>
  <c r="V1603" i="5"/>
  <c r="G1603" i="5" s="1"/>
  <c r="AB1603" i="5"/>
  <c r="V1595" i="5"/>
  <c r="AB1595" i="5"/>
  <c r="V1587" i="5"/>
  <c r="G1587" i="5" s="1"/>
  <c r="AB1587" i="5"/>
  <c r="V1579" i="5"/>
  <c r="AB1579" i="5"/>
  <c r="V1571" i="5"/>
  <c r="G1571" i="5" s="1"/>
  <c r="AB1571" i="5"/>
  <c r="AB1563" i="5"/>
  <c r="V1563" i="5"/>
  <c r="V1555" i="5"/>
  <c r="G1555" i="5" s="1"/>
  <c r="AB1555" i="5"/>
  <c r="V1547" i="5"/>
  <c r="G1547" i="5" s="1"/>
  <c r="AB1547" i="5"/>
  <c r="V1539" i="5"/>
  <c r="G1539" i="5" s="1"/>
  <c r="AB1539" i="5"/>
  <c r="V1531" i="5"/>
  <c r="G1531" i="5" s="1"/>
  <c r="AB1531" i="5"/>
  <c r="V1523" i="5"/>
  <c r="G1523" i="5" s="1"/>
  <c r="AB1523" i="5"/>
  <c r="AB1515" i="5"/>
  <c r="V1515" i="5"/>
  <c r="G1515" i="5" s="1"/>
  <c r="V1507" i="5"/>
  <c r="G1507" i="5" s="1"/>
  <c r="AB1507" i="5"/>
  <c r="V1499" i="5"/>
  <c r="G1499" i="5" s="1"/>
  <c r="AB1499" i="5"/>
  <c r="V1491" i="5"/>
  <c r="G1491" i="5" s="1"/>
  <c r="AB1491" i="5"/>
  <c r="V1483" i="5"/>
  <c r="G1483" i="5" s="1"/>
  <c r="AB1483" i="5"/>
  <c r="V1475" i="5"/>
  <c r="G1475" i="5" s="1"/>
  <c r="AB1475" i="5"/>
  <c r="V1467" i="5"/>
  <c r="G1467" i="5" s="1"/>
  <c r="AB1467" i="5"/>
  <c r="V1459" i="5"/>
  <c r="G1459" i="5" s="1"/>
  <c r="AB1459" i="5"/>
  <c r="V1451" i="5"/>
  <c r="G1451" i="5" s="1"/>
  <c r="AB1451" i="5"/>
  <c r="V1443" i="5"/>
  <c r="G1443" i="5" s="1"/>
  <c r="V1435" i="5"/>
  <c r="AB1435" i="5"/>
  <c r="V1427" i="5"/>
  <c r="G1427" i="5" s="1"/>
  <c r="AB1427" i="5"/>
  <c r="V1419" i="5"/>
  <c r="V1411" i="5"/>
  <c r="G1411" i="5" s="1"/>
  <c r="AB1411" i="5"/>
  <c r="V1403" i="5"/>
  <c r="AB1403" i="5"/>
  <c r="V1395" i="5"/>
  <c r="G1395" i="5" s="1"/>
  <c r="V1387" i="5"/>
  <c r="AB1387" i="5"/>
  <c r="V1379" i="5"/>
  <c r="G1379" i="5" s="1"/>
  <c r="AB1379" i="5"/>
  <c r="V1371" i="5"/>
  <c r="AB1371" i="5"/>
  <c r="V1363" i="5"/>
  <c r="G1363" i="5" s="1"/>
  <c r="AB1363" i="5"/>
  <c r="V1355" i="5"/>
  <c r="G1355" i="5" s="1"/>
  <c r="AB1355" i="5"/>
  <c r="V1347" i="5"/>
  <c r="G1347" i="5" s="1"/>
  <c r="AB1347" i="5"/>
  <c r="V1339" i="5"/>
  <c r="G1339" i="5" s="1"/>
  <c r="AB1339" i="5"/>
  <c r="V1331" i="5"/>
  <c r="AB1331" i="5"/>
  <c r="V1323" i="5"/>
  <c r="V1315" i="5"/>
  <c r="G1315" i="5" s="1"/>
  <c r="AB1315" i="5"/>
  <c r="V1307" i="5"/>
  <c r="AB1307" i="5"/>
  <c r="V1299" i="5"/>
  <c r="G1299" i="5" s="1"/>
  <c r="AB1299" i="5"/>
  <c r="V1291" i="5"/>
  <c r="AB1291" i="5"/>
  <c r="V1283" i="5"/>
  <c r="G1283" i="5" s="1"/>
  <c r="AB1283" i="5"/>
  <c r="V1275" i="5"/>
  <c r="G1275" i="5" s="1"/>
  <c r="AB1275" i="5"/>
  <c r="V1267" i="5"/>
  <c r="G1267" i="5" s="1"/>
  <c r="AB1267" i="5"/>
  <c r="V1259" i="5"/>
  <c r="G1259" i="5" s="1"/>
  <c r="AB1259" i="5"/>
  <c r="V1251" i="5"/>
  <c r="G1251" i="5" s="1"/>
  <c r="AB1251" i="5"/>
  <c r="AB1243" i="5"/>
  <c r="V1243" i="5"/>
  <c r="G1243" i="5" s="1"/>
  <c r="V1235" i="5"/>
  <c r="G1235" i="5" s="1"/>
  <c r="V1227" i="5"/>
  <c r="G1227" i="5" s="1"/>
  <c r="AB1227" i="5"/>
  <c r="V1219" i="5"/>
  <c r="AB1219" i="5"/>
  <c r="V1211" i="5"/>
  <c r="AB1211" i="5"/>
  <c r="V1203" i="5"/>
  <c r="G1203" i="5" s="1"/>
  <c r="AB1203" i="5"/>
  <c r="V1195" i="5"/>
  <c r="G1195" i="5" s="1"/>
  <c r="AB1195" i="5"/>
  <c r="V1187" i="5"/>
  <c r="G1187" i="5" s="1"/>
  <c r="AB1187" i="5"/>
  <c r="V1179" i="5"/>
  <c r="G1179" i="5" s="1"/>
  <c r="AB1179" i="5"/>
  <c r="V1171" i="5"/>
  <c r="G1171" i="5" s="1"/>
  <c r="AB1171" i="5"/>
  <c r="V1163" i="5"/>
  <c r="G1163" i="5" s="1"/>
  <c r="AB1163" i="5"/>
  <c r="V1155" i="5"/>
  <c r="G1155" i="5" s="1"/>
  <c r="AB1155" i="5"/>
  <c r="V1147" i="5"/>
  <c r="G1147" i="5" s="1"/>
  <c r="AB1147" i="5"/>
  <c r="V1139" i="5"/>
  <c r="G1139" i="5" s="1"/>
  <c r="AB1139" i="5"/>
  <c r="V1131" i="5"/>
  <c r="G1131" i="5" s="1"/>
  <c r="AB1131" i="5"/>
  <c r="V1123" i="5"/>
  <c r="G1123" i="5" s="1"/>
  <c r="AB1123" i="5"/>
  <c r="V1115" i="5"/>
  <c r="AB1115" i="5"/>
  <c r="V1107" i="5"/>
  <c r="AB1107" i="5"/>
  <c r="V1099" i="5"/>
  <c r="G1099" i="5" s="1"/>
  <c r="AB1099" i="5"/>
  <c r="V1091" i="5"/>
  <c r="G1091" i="5" s="1"/>
  <c r="AB1091" i="5"/>
  <c r="V1083" i="5"/>
  <c r="G1083" i="5" s="1"/>
  <c r="AB1083" i="5"/>
  <c r="V1075" i="5"/>
  <c r="G1075" i="5"/>
  <c r="AB1075" i="5"/>
  <c r="V1067" i="5"/>
  <c r="G1067" i="5" s="1"/>
  <c r="AB1067" i="5"/>
  <c r="V1059" i="5"/>
  <c r="G1059" i="5" s="1"/>
  <c r="AB1059" i="5"/>
  <c r="V1051" i="5"/>
  <c r="AB1051" i="5"/>
  <c r="V1043" i="5"/>
  <c r="G1043" i="5" s="1"/>
  <c r="AB1043" i="5"/>
  <c r="V1035" i="5"/>
  <c r="G1035" i="5" s="1"/>
  <c r="AB1035" i="5"/>
  <c r="V1027" i="5"/>
  <c r="G1027" i="5" s="1"/>
  <c r="AB1027" i="5"/>
  <c r="V1019" i="5"/>
  <c r="G1019" i="5" s="1"/>
  <c r="AB1019" i="5"/>
  <c r="V1011" i="5"/>
  <c r="G1011" i="5" s="1"/>
  <c r="AB1011" i="5"/>
  <c r="V1003" i="5"/>
  <c r="G1003" i="5" s="1"/>
  <c r="AB1003" i="5"/>
  <c r="V995" i="5"/>
  <c r="G995" i="5" s="1"/>
  <c r="AB995" i="5"/>
  <c r="V987" i="5"/>
  <c r="AB987" i="5"/>
  <c r="V979" i="5"/>
  <c r="G979" i="5" s="1"/>
  <c r="AB979" i="5"/>
  <c r="V971" i="5"/>
  <c r="G971" i="5" s="1"/>
  <c r="AB971" i="5"/>
  <c r="V963" i="5"/>
  <c r="G963" i="5" s="1"/>
  <c r="AB963" i="5"/>
  <c r="V955" i="5"/>
  <c r="G955" i="5" s="1"/>
  <c r="AB955" i="5"/>
  <c r="V947" i="5"/>
  <c r="G947" i="5" s="1"/>
  <c r="AB947" i="5"/>
  <c r="V939" i="5"/>
  <c r="G939" i="5" s="1"/>
  <c r="AB939" i="5"/>
  <c r="V931" i="5"/>
  <c r="G931" i="5" s="1"/>
  <c r="AB931" i="5"/>
  <c r="V923" i="5"/>
  <c r="V915" i="5"/>
  <c r="G915" i="5" s="1"/>
  <c r="AB915" i="5"/>
  <c r="V907" i="5"/>
  <c r="G907" i="5" s="1"/>
  <c r="AB907" i="5"/>
  <c r="V899" i="5"/>
  <c r="AB899" i="5"/>
  <c r="V891" i="5"/>
  <c r="G891" i="5" s="1"/>
  <c r="AB891" i="5"/>
  <c r="V883" i="5"/>
  <c r="G883" i="5" s="1"/>
  <c r="AB883" i="5"/>
  <c r="V875" i="5"/>
  <c r="G875" i="5" s="1"/>
  <c r="AB875" i="5"/>
  <c r="V867" i="5"/>
  <c r="G867" i="5" s="1"/>
  <c r="AB867" i="5"/>
  <c r="V859" i="5"/>
  <c r="G859" i="5" s="1"/>
  <c r="AB859" i="5"/>
  <c r="V851" i="5"/>
  <c r="G851" i="5" s="1"/>
  <c r="AB851" i="5"/>
  <c r="V843" i="5"/>
  <c r="G843" i="5" s="1"/>
  <c r="AB843" i="5"/>
  <c r="V835" i="5"/>
  <c r="AB835" i="5"/>
  <c r="V827" i="5"/>
  <c r="G827" i="5" s="1"/>
  <c r="AB827" i="5"/>
  <c r="V819" i="5"/>
  <c r="G819" i="5" s="1"/>
  <c r="AB819" i="5"/>
  <c r="V811" i="5"/>
  <c r="G811" i="5" s="1"/>
  <c r="AB811" i="5"/>
  <c r="V803" i="5"/>
  <c r="G803" i="5"/>
  <c r="AB803" i="5"/>
  <c r="V795" i="5"/>
  <c r="G795" i="5" s="1"/>
  <c r="AB795" i="5"/>
  <c r="V787" i="5"/>
  <c r="G787" i="5" s="1"/>
  <c r="AB787" i="5"/>
  <c r="V779" i="5"/>
  <c r="G779" i="5" s="1"/>
  <c r="AB779" i="5"/>
  <c r="V771" i="5"/>
  <c r="AB771" i="5"/>
  <c r="V763" i="5"/>
  <c r="G763" i="5" s="1"/>
  <c r="AB763" i="5"/>
  <c r="V755" i="5"/>
  <c r="G755" i="5" s="1"/>
  <c r="AB755" i="5"/>
  <c r="V747" i="5"/>
  <c r="G747" i="5" s="1"/>
  <c r="AB747" i="5"/>
  <c r="V739" i="5"/>
  <c r="G739" i="5" s="1"/>
  <c r="AB739" i="5"/>
  <c r="V731" i="5"/>
  <c r="G731" i="5" s="1"/>
  <c r="AB731" i="5"/>
  <c r="V723" i="5"/>
  <c r="G723" i="5" s="1"/>
  <c r="AB723" i="5"/>
  <c r="V715" i="5"/>
  <c r="G715" i="5" s="1"/>
  <c r="AB715" i="5"/>
  <c r="V707" i="5"/>
  <c r="AB707" i="5"/>
  <c r="V699" i="5"/>
  <c r="G699" i="5" s="1"/>
  <c r="AB699" i="5"/>
  <c r="V691" i="5"/>
  <c r="G691" i="5" s="1"/>
  <c r="AB691" i="5"/>
  <c r="V683" i="5"/>
  <c r="G683" i="5" s="1"/>
  <c r="AB683" i="5"/>
  <c r="V675" i="5"/>
  <c r="G675" i="5" s="1"/>
  <c r="AB675" i="5"/>
  <c r="V667" i="5"/>
  <c r="G667" i="5" s="1"/>
  <c r="AB667" i="5"/>
  <c r="V659" i="5"/>
  <c r="G659" i="5" s="1"/>
  <c r="AB659" i="5"/>
  <c r="V651" i="5"/>
  <c r="G651" i="5" s="1"/>
  <c r="AB651" i="5"/>
  <c r="V643" i="5"/>
  <c r="AB643" i="5"/>
  <c r="V635" i="5"/>
  <c r="G635" i="5" s="1"/>
  <c r="AB635" i="5"/>
  <c r="V627" i="5"/>
  <c r="G627" i="5" s="1"/>
  <c r="AB627" i="5"/>
  <c r="V619" i="5"/>
  <c r="G619" i="5" s="1"/>
  <c r="AB619" i="5"/>
  <c r="V611" i="5"/>
  <c r="G611" i="5" s="1"/>
  <c r="AB611" i="5"/>
  <c r="V603" i="5"/>
  <c r="G603" i="5" s="1"/>
  <c r="AB603" i="5"/>
  <c r="V595" i="5"/>
  <c r="G595" i="5" s="1"/>
  <c r="AB595" i="5"/>
  <c r="V587" i="5"/>
  <c r="G587" i="5" s="1"/>
  <c r="AB587" i="5"/>
  <c r="V579" i="5"/>
  <c r="G579" i="5" s="1"/>
  <c r="AB579" i="5"/>
  <c r="V571" i="5"/>
  <c r="G571" i="5" s="1"/>
  <c r="AB571" i="5"/>
  <c r="V563" i="5"/>
  <c r="G563" i="5" s="1"/>
  <c r="AB563" i="5"/>
  <c r="V555" i="5"/>
  <c r="G555" i="5" s="1"/>
  <c r="AB555" i="5"/>
  <c r="V547" i="5"/>
  <c r="G547" i="5" s="1"/>
  <c r="AB547" i="5"/>
  <c r="V539" i="5"/>
  <c r="G539" i="5" s="1"/>
  <c r="AB539" i="5"/>
  <c r="V531" i="5"/>
  <c r="G531" i="5" s="1"/>
  <c r="AB531" i="5"/>
  <c r="V523" i="5"/>
  <c r="G523" i="5" s="1"/>
  <c r="V515" i="5"/>
  <c r="G515" i="5" s="1"/>
  <c r="AB515" i="5"/>
  <c r="V507" i="5"/>
  <c r="G507" i="5" s="1"/>
  <c r="AB507" i="5"/>
  <c r="V499" i="5"/>
  <c r="G499" i="5" s="1"/>
  <c r="AB499" i="5"/>
  <c r="V491" i="5"/>
  <c r="G491" i="5" s="1"/>
  <c r="AB491" i="5"/>
  <c r="V483" i="5"/>
  <c r="AB483" i="5"/>
  <c r="V475" i="5"/>
  <c r="G475" i="5" s="1"/>
  <c r="AB475" i="5"/>
  <c r="V467" i="5"/>
  <c r="G467" i="5" s="1"/>
  <c r="AB467" i="5"/>
  <c r="V459" i="5"/>
  <c r="G459" i="5" s="1"/>
  <c r="AB459" i="5"/>
  <c r="V451" i="5"/>
  <c r="G451" i="5" s="1"/>
  <c r="AB451" i="5"/>
  <c r="V443" i="5"/>
  <c r="G443" i="5" s="1"/>
  <c r="AB443" i="5"/>
  <c r="V435" i="5"/>
  <c r="G435" i="5" s="1"/>
  <c r="AB435" i="5"/>
  <c r="V427" i="5"/>
  <c r="G427" i="5" s="1"/>
  <c r="AB427" i="5"/>
  <c r="V419" i="5"/>
  <c r="AB419" i="5"/>
  <c r="V411" i="5"/>
  <c r="G411" i="5" s="1"/>
  <c r="AB411" i="5"/>
  <c r="V403" i="5"/>
  <c r="G403" i="5" s="1"/>
  <c r="AB403" i="5"/>
  <c r="V395" i="5"/>
  <c r="G395" i="5" s="1"/>
  <c r="AB395" i="5"/>
  <c r="V387" i="5"/>
  <c r="G387" i="5" s="1"/>
  <c r="AB387" i="5"/>
  <c r="V379" i="5"/>
  <c r="G379" i="5" s="1"/>
  <c r="AB379" i="5"/>
  <c r="V371" i="5"/>
  <c r="G371" i="5" s="1"/>
  <c r="AB371" i="5"/>
  <c r="V363" i="5"/>
  <c r="G363" i="5" s="1"/>
  <c r="AB363" i="5"/>
  <c r="V355" i="5"/>
  <c r="AB355" i="5"/>
  <c r="V347" i="5"/>
  <c r="G347" i="5" s="1"/>
  <c r="AB347" i="5"/>
  <c r="V339" i="5"/>
  <c r="G339" i="5" s="1"/>
  <c r="AB339" i="5"/>
  <c r="V331" i="5"/>
  <c r="G331" i="5" s="1"/>
  <c r="AB331" i="5"/>
  <c r="V323" i="5"/>
  <c r="G323" i="5" s="1"/>
  <c r="AB323" i="5"/>
  <c r="V315" i="5"/>
  <c r="G315" i="5" s="1"/>
  <c r="AB315" i="5"/>
  <c r="V307" i="5"/>
  <c r="G307" i="5" s="1"/>
  <c r="AB307" i="5"/>
  <c r="V299" i="5"/>
  <c r="G299" i="5" s="1"/>
  <c r="AB299" i="5"/>
  <c r="V291" i="5"/>
  <c r="AB291" i="5"/>
  <c r="V283" i="5"/>
  <c r="G283" i="5" s="1"/>
  <c r="AB283" i="5"/>
  <c r="V275" i="5"/>
  <c r="G275" i="5" s="1"/>
  <c r="AB275" i="5"/>
  <c r="V267" i="5"/>
  <c r="G267" i="5" s="1"/>
  <c r="AB267" i="5"/>
  <c r="V259" i="5"/>
  <c r="G259" i="5" s="1"/>
  <c r="AB259" i="5"/>
  <c r="V251" i="5"/>
  <c r="G251" i="5" s="1"/>
  <c r="AB251" i="5"/>
  <c r="V243" i="5"/>
  <c r="G243" i="5" s="1"/>
  <c r="AB243" i="5"/>
  <c r="V235" i="5"/>
  <c r="G235" i="5" s="1"/>
  <c r="AB235" i="5"/>
  <c r="V227" i="5"/>
  <c r="G227" i="5" s="1"/>
  <c r="AB227" i="5"/>
  <c r="V219" i="5"/>
  <c r="G219" i="5" s="1"/>
  <c r="AB219" i="5"/>
  <c r="V211" i="5"/>
  <c r="G211" i="5" s="1"/>
  <c r="AB211" i="5"/>
  <c r="V203" i="5"/>
  <c r="G203" i="5" s="1"/>
  <c r="AB203" i="5"/>
  <c r="V195" i="5"/>
  <c r="G195" i="5" s="1"/>
  <c r="AB195" i="5"/>
  <c r="V187" i="5"/>
  <c r="AB187" i="5"/>
  <c r="V179" i="5"/>
  <c r="G179" i="5" s="1"/>
  <c r="AB179" i="5"/>
  <c r="V171" i="5"/>
  <c r="G171" i="5" s="1"/>
  <c r="AB171" i="5"/>
  <c r="V163" i="5"/>
  <c r="G163" i="5" s="1"/>
  <c r="AB163" i="5"/>
  <c r="V155" i="5"/>
  <c r="G155" i="5" s="1"/>
  <c r="AB155" i="5"/>
  <c r="V147" i="5"/>
  <c r="G147" i="5" s="1"/>
  <c r="AB147" i="5"/>
  <c r="V139" i="5"/>
  <c r="G139" i="5" s="1"/>
  <c r="AB139" i="5"/>
  <c r="V131" i="5"/>
  <c r="G131" i="5" s="1"/>
  <c r="AB131" i="5"/>
  <c r="V123" i="5"/>
  <c r="AB123" i="5"/>
  <c r="V115" i="5"/>
  <c r="G115" i="5" s="1"/>
  <c r="AB115" i="5"/>
  <c r="V107" i="5"/>
  <c r="AB107" i="5"/>
  <c r="V95" i="5"/>
  <c r="AB95" i="5"/>
  <c r="V87" i="5"/>
  <c r="AB87" i="5"/>
  <c r="V79" i="5"/>
  <c r="AB79" i="5"/>
  <c r="V71" i="5"/>
  <c r="AB71" i="5"/>
  <c r="V63" i="5"/>
  <c r="AB63" i="5"/>
  <c r="V55" i="5"/>
  <c r="AB55" i="5"/>
  <c r="V48" i="5"/>
  <c r="AB48" i="5"/>
  <c r="V42" i="5"/>
  <c r="AB42" i="5"/>
  <c r="V34" i="5"/>
  <c r="AB34" i="5"/>
  <c r="V29" i="5"/>
  <c r="AB29" i="5"/>
  <c r="V21" i="5"/>
  <c r="V13" i="5"/>
  <c r="AB13" i="5"/>
  <c r="V5" i="5"/>
  <c r="AB5" i="5"/>
  <c r="T2415" i="5"/>
  <c r="S2415" i="5"/>
  <c r="AB2415" i="5"/>
  <c r="T2351" i="5"/>
  <c r="S2351" i="5"/>
  <c r="AB2351" i="5"/>
  <c r="T2279" i="5"/>
  <c r="S2279" i="5"/>
  <c r="AB2279" i="5"/>
  <c r="T2240" i="5"/>
  <c r="S2240" i="5"/>
  <c r="AB2240" i="5"/>
  <c r="T2227" i="5"/>
  <c r="AB2227" i="5"/>
  <c r="S2227" i="5"/>
  <c r="T2208" i="5"/>
  <c r="S2208" i="5"/>
  <c r="T2195" i="5"/>
  <c r="AB2195" i="5"/>
  <c r="S2195" i="5"/>
  <c r="E1436" i="5"/>
  <c r="X1436" i="5" s="1"/>
  <c r="G1436" i="5"/>
  <c r="I1436" i="5"/>
  <c r="F1436" i="5"/>
  <c r="J1436" i="5"/>
  <c r="T2403" i="5"/>
  <c r="S2403" i="5"/>
  <c r="AB2403" i="5"/>
  <c r="T2371" i="5"/>
  <c r="AB2371" i="5"/>
  <c r="T2339" i="5"/>
  <c r="S2339" i="5"/>
  <c r="AB2339" i="5"/>
  <c r="T2315" i="5"/>
  <c r="S2315" i="5"/>
  <c r="T2267" i="5"/>
  <c r="AB2267" i="5"/>
  <c r="S2267" i="5"/>
  <c r="T2247" i="5"/>
  <c r="S2247" i="5"/>
  <c r="T2196" i="5"/>
  <c r="S2196" i="5"/>
  <c r="T2119" i="5"/>
  <c r="S2119" i="5"/>
  <c r="AB2119" i="5"/>
  <c r="T2087" i="5"/>
  <c r="AB2087" i="5"/>
  <c r="T2023" i="5"/>
  <c r="AB2023" i="5"/>
  <c r="T1299" i="5"/>
  <c r="T1201" i="5"/>
  <c r="S1201" i="5"/>
  <c r="AB1201" i="5"/>
  <c r="T1193" i="5"/>
  <c r="AB1193" i="5"/>
  <c r="S1193" i="5"/>
  <c r="T1061" i="5"/>
  <c r="AB1061" i="5"/>
  <c r="S1061" i="5"/>
  <c r="T1054" i="5"/>
  <c r="S1054" i="5"/>
  <c r="T1026" i="5"/>
  <c r="S1026" i="5"/>
  <c r="T923" i="5"/>
  <c r="AB923" i="5"/>
  <c r="T674" i="5"/>
  <c r="S674" i="5"/>
  <c r="T568" i="5"/>
  <c r="AB568" i="5"/>
  <c r="T2163" i="5"/>
  <c r="S2163" i="5"/>
  <c r="AB2163" i="5"/>
  <c r="T2131" i="5"/>
  <c r="S2131" i="5"/>
  <c r="AB2131" i="5"/>
  <c r="T2099" i="5"/>
  <c r="S2099" i="5"/>
  <c r="AB2099" i="5"/>
  <c r="T2067" i="5"/>
  <c r="S2067" i="5"/>
  <c r="AB2067" i="5"/>
  <c r="T2035" i="5"/>
  <c r="AB2035" i="5"/>
  <c r="T2003" i="5"/>
  <c r="AB2003" i="5"/>
  <c r="T1419" i="5"/>
  <c r="S1419" i="5"/>
  <c r="T1310" i="5"/>
  <c r="AB1310" i="5"/>
  <c r="S1310" i="5"/>
  <c r="T1157" i="5"/>
  <c r="AB1157" i="5"/>
  <c r="S1157" i="5"/>
  <c r="T1150" i="5"/>
  <c r="S1150" i="5"/>
  <c r="T1122" i="5"/>
  <c r="AB1122" i="5"/>
  <c r="T1033" i="5"/>
  <c r="AB1033" i="5"/>
  <c r="S1033" i="5"/>
  <c r="T957" i="5"/>
  <c r="AB957" i="5"/>
  <c r="S957" i="5"/>
  <c r="T790" i="5"/>
  <c r="S790" i="5"/>
  <c r="AB790" i="5"/>
  <c r="T687" i="5"/>
  <c r="S687" i="5"/>
  <c r="AB687" i="5"/>
  <c r="S2254" i="5"/>
  <c r="S2055" i="5"/>
  <c r="S2023" i="5"/>
  <c r="S1939" i="5"/>
  <c r="AB1323" i="5"/>
  <c r="S1122" i="5"/>
  <c r="S2087" i="5"/>
  <c r="E469" i="5"/>
  <c r="X469" i="5" s="1"/>
  <c r="G469" i="5"/>
  <c r="H469" i="5"/>
  <c r="F469" i="5"/>
  <c r="E404" i="5"/>
  <c r="X404" i="5" s="1"/>
  <c r="G404" i="5"/>
  <c r="S2299" i="5"/>
  <c r="S2215" i="5"/>
  <c r="AB2151" i="5"/>
  <c r="S2003" i="5"/>
  <c r="S1971" i="5"/>
  <c r="AB1939" i="5"/>
  <c r="AB1054" i="5"/>
  <c r="AB2196" i="5"/>
  <c r="S2151" i="5"/>
  <c r="AB1971" i="5"/>
  <c r="AB1026" i="5"/>
  <c r="S568" i="5"/>
  <c r="AB2299" i="5"/>
  <c r="AB674" i="5"/>
  <c r="G2046" i="5"/>
  <c r="E2046" i="5"/>
  <c r="X2046" i="5" s="1"/>
  <c r="E1948" i="5"/>
  <c r="X1948" i="5" s="1"/>
  <c r="G1948" i="5"/>
  <c r="E1749" i="5"/>
  <c r="X1749" i="5" s="1"/>
  <c r="G1749" i="5"/>
  <c r="E1712" i="5"/>
  <c r="X1712" i="5" s="1"/>
  <c r="H1712" i="5"/>
  <c r="G1712" i="5"/>
  <c r="AB1991" i="5"/>
  <c r="AB1150" i="5"/>
  <c r="G2302" i="5"/>
  <c r="E2302" i="5"/>
  <c r="X2302" i="5" s="1"/>
  <c r="E2226" i="5"/>
  <c r="X2226" i="5" s="1"/>
  <c r="E2204" i="5"/>
  <c r="X2204" i="5" s="1"/>
  <c r="G2204" i="5"/>
  <c r="E1976" i="5"/>
  <c r="X1976" i="5" s="1"/>
  <c r="G1976" i="5"/>
  <c r="G1970" i="5"/>
  <c r="I1970" i="5"/>
  <c r="F1970" i="5"/>
  <c r="E1878" i="5"/>
  <c r="X1878" i="5" s="1"/>
  <c r="G1878" i="5"/>
  <c r="E1872" i="5"/>
  <c r="X1872" i="5" s="1"/>
  <c r="G1872" i="5"/>
  <c r="G1778" i="5"/>
  <c r="J1778" i="5"/>
  <c r="S1903" i="5"/>
  <c r="S1991" i="5"/>
  <c r="S1927" i="5"/>
  <c r="AB2215" i="5"/>
  <c r="E2422" i="5"/>
  <c r="X2422" i="5" s="1"/>
  <c r="G2422" i="5"/>
  <c r="E2410" i="5"/>
  <c r="X2410" i="5" s="1"/>
  <c r="G2410" i="5"/>
  <c r="E2232" i="5"/>
  <c r="X2232" i="5" s="1"/>
  <c r="G2232" i="5"/>
  <c r="E2134" i="5"/>
  <c r="X2134" i="5" s="1"/>
  <c r="G2134" i="5"/>
  <c r="E2128" i="5"/>
  <c r="X2128" i="5" s="1"/>
  <c r="R2128" i="5"/>
  <c r="G2128" i="5"/>
  <c r="I2128" i="5"/>
  <c r="J2128" i="5"/>
  <c r="E2058" i="5"/>
  <c r="X2058" i="5" s="1"/>
  <c r="G2058" i="5"/>
  <c r="E2052" i="5"/>
  <c r="X2052" i="5" s="1"/>
  <c r="G2052" i="5"/>
  <c r="E1569" i="5"/>
  <c r="X1569" i="5" s="1"/>
  <c r="G1569" i="5"/>
  <c r="S2183" i="5"/>
  <c r="S2035" i="5"/>
  <c r="S2228" i="5"/>
  <c r="AB1903" i="5"/>
  <c r="AB1927" i="5"/>
  <c r="S1323" i="5"/>
  <c r="AB2183" i="5"/>
  <c r="E2398" i="5"/>
  <c r="X2398" i="5" s="1"/>
  <c r="G2398" i="5"/>
  <c r="E2386" i="5"/>
  <c r="X2386" i="5" s="1"/>
  <c r="G2386" i="5"/>
  <c r="E2314" i="5"/>
  <c r="X2314" i="5" s="1"/>
  <c r="G2314" i="5"/>
  <c r="F2314" i="5"/>
  <c r="R2314" i="5"/>
  <c r="H2314" i="5"/>
  <c r="E2308" i="5"/>
  <c r="X2308" i="5" s="1"/>
  <c r="F2308" i="5"/>
  <c r="G2308" i="5"/>
  <c r="E1575" i="5"/>
  <c r="X1575" i="5" s="1"/>
  <c r="G1575" i="5"/>
  <c r="E2438" i="5"/>
  <c r="G2438" i="5"/>
  <c r="E2426" i="5"/>
  <c r="X2426" i="5" s="1"/>
  <c r="G2426" i="5"/>
  <c r="E2374" i="5"/>
  <c r="X2374" i="5" s="1"/>
  <c r="G2374" i="5"/>
  <c r="E2140" i="5"/>
  <c r="X2140" i="5" s="1"/>
  <c r="G2140" i="5"/>
  <c r="E1884" i="5"/>
  <c r="X1884" i="5" s="1"/>
  <c r="G1884" i="5"/>
  <c r="E2414" i="5"/>
  <c r="X2414" i="5" s="1"/>
  <c r="R2414" i="5"/>
  <c r="G2414" i="5"/>
  <c r="E2402" i="5"/>
  <c r="X2402" i="5" s="1"/>
  <c r="G2402" i="5"/>
  <c r="E2326" i="5"/>
  <c r="X2326" i="5" s="1"/>
  <c r="G2326" i="5"/>
  <c r="E2250" i="5"/>
  <c r="X2250" i="5" s="1"/>
  <c r="G2250" i="5"/>
  <c r="E2244" i="5"/>
  <c r="X2244" i="5" s="1"/>
  <c r="G2244" i="5"/>
  <c r="E2070" i="5"/>
  <c r="X2070" i="5" s="1"/>
  <c r="G2070" i="5"/>
  <c r="E1994" i="5"/>
  <c r="X1994" i="5" s="1"/>
  <c r="G1994" i="5"/>
  <c r="E1988" i="5"/>
  <c r="X1988" i="5" s="1"/>
  <c r="G1988" i="5"/>
  <c r="E1802" i="5"/>
  <c r="X1802" i="5" s="1"/>
  <c r="G1802" i="5"/>
  <c r="E1796" i="5"/>
  <c r="X1796" i="5" s="1"/>
  <c r="G1796" i="5"/>
  <c r="E1717" i="5"/>
  <c r="X1717" i="5" s="1"/>
  <c r="G1717" i="5"/>
  <c r="E1527" i="5"/>
  <c r="X1527" i="5" s="1"/>
  <c r="G1527" i="5"/>
  <c r="E2442" i="5"/>
  <c r="G2442" i="5"/>
  <c r="E2390" i="5"/>
  <c r="X2390" i="5" s="1"/>
  <c r="G2390" i="5"/>
  <c r="E2378" i="5"/>
  <c r="X2378" i="5" s="1"/>
  <c r="G2378" i="5"/>
  <c r="F2378" i="5"/>
  <c r="E2332" i="5"/>
  <c r="X2332" i="5" s="1"/>
  <c r="G2332" i="5"/>
  <c r="R2332" i="5"/>
  <c r="E2076" i="5"/>
  <c r="X2076" i="5" s="1"/>
  <c r="G2076" i="5"/>
  <c r="E1814" i="5"/>
  <c r="X1814" i="5" s="1"/>
  <c r="G1814" i="5"/>
  <c r="E1479" i="5"/>
  <c r="X1479" i="5" s="1"/>
  <c r="G1479" i="5"/>
  <c r="E2430" i="5"/>
  <c r="X2430" i="5" s="1"/>
  <c r="G2430" i="5"/>
  <c r="E2418" i="5"/>
  <c r="X2418" i="5" s="1"/>
  <c r="G2418" i="5"/>
  <c r="E2366" i="5"/>
  <c r="X2366" i="5" s="1"/>
  <c r="G2366" i="5"/>
  <c r="E2262" i="5"/>
  <c r="X2262" i="5" s="1"/>
  <c r="G2262" i="5"/>
  <c r="E2186" i="5"/>
  <c r="X2186" i="5" s="1"/>
  <c r="G2186" i="5"/>
  <c r="E2180" i="5"/>
  <c r="X2180" i="5" s="1"/>
  <c r="G2180" i="5"/>
  <c r="E2006" i="5"/>
  <c r="X2006" i="5" s="1"/>
  <c r="G2006" i="5"/>
  <c r="E1930" i="5"/>
  <c r="X1930" i="5" s="1"/>
  <c r="G1930" i="5"/>
  <c r="E1924" i="5"/>
  <c r="X1924" i="5" s="1"/>
  <c r="G1924" i="5"/>
  <c r="E1820" i="5"/>
  <c r="X1820" i="5" s="1"/>
  <c r="G1820" i="5"/>
  <c r="E1119" i="5"/>
  <c r="X1119" i="5" s="1"/>
  <c r="G1119" i="5"/>
  <c r="E2406" i="5"/>
  <c r="X2406" i="5" s="1"/>
  <c r="G2406" i="5"/>
  <c r="E2394" i="5"/>
  <c r="X2394" i="5" s="1"/>
  <c r="G2394" i="5"/>
  <c r="E2268" i="5"/>
  <c r="X2268" i="5" s="1"/>
  <c r="G2268" i="5"/>
  <c r="E2012" i="5"/>
  <c r="X2012" i="5" s="1"/>
  <c r="G2012" i="5"/>
  <c r="E1733" i="5"/>
  <c r="X1733" i="5" s="1"/>
  <c r="G1733" i="5"/>
  <c r="E1695" i="5"/>
  <c r="X1695" i="5" s="1"/>
  <c r="G1695" i="5"/>
  <c r="E1612" i="5"/>
  <c r="X1612" i="5" s="1"/>
  <c r="G1612" i="5"/>
  <c r="E1431" i="5"/>
  <c r="X1431" i="5" s="1"/>
  <c r="G1431" i="5"/>
  <c r="E2446" i="5"/>
  <c r="X2446" i="5" s="1"/>
  <c r="G2446" i="5"/>
  <c r="E2434" i="5"/>
  <c r="X2434" i="5" s="1"/>
  <c r="G2434" i="5"/>
  <c r="E2382" i="5"/>
  <c r="X2382" i="5" s="1"/>
  <c r="G2382" i="5"/>
  <c r="E2370" i="5"/>
  <c r="X2370" i="5" s="1"/>
  <c r="G2370" i="5"/>
  <c r="E2198" i="5"/>
  <c r="X2198" i="5" s="1"/>
  <c r="G2198" i="5"/>
  <c r="E2122" i="5"/>
  <c r="X2122" i="5" s="1"/>
  <c r="G2122" i="5"/>
  <c r="E2116" i="5"/>
  <c r="X2116" i="5" s="1"/>
  <c r="R2116" i="5"/>
  <c r="G2116" i="5"/>
  <c r="E1942" i="5"/>
  <c r="X1942" i="5" s="1"/>
  <c r="G1942" i="5"/>
  <c r="E1866" i="5"/>
  <c r="X1866" i="5" s="1"/>
  <c r="G1866" i="5"/>
  <c r="E1860" i="5"/>
  <c r="X1860" i="5" s="1"/>
  <c r="G1860" i="5"/>
  <c r="E1756" i="5"/>
  <c r="X1756" i="5" s="1"/>
  <c r="G1756" i="5"/>
  <c r="E1701" i="5"/>
  <c r="X1701" i="5" s="1"/>
  <c r="G1701" i="5"/>
  <c r="E1484" i="5"/>
  <c r="X1484" i="5" s="1"/>
  <c r="G1484" i="5"/>
  <c r="E1172" i="5"/>
  <c r="X1172" i="5" s="1"/>
  <c r="G1172" i="5"/>
  <c r="F69" i="6"/>
  <c r="C69" i="6" s="1"/>
  <c r="A25" i="6"/>
  <c r="A16" i="6"/>
  <c r="C12" i="6"/>
  <c r="B47" i="6"/>
  <c r="G47" i="6" s="1"/>
  <c r="H39" i="6"/>
  <c r="D39" i="6" s="1"/>
  <c r="H40" i="6"/>
  <c r="D40" i="6" s="1"/>
  <c r="C30" i="6"/>
  <c r="G21" i="6"/>
  <c r="H21" i="6" s="1"/>
  <c r="D21" i="6" s="1"/>
  <c r="A14" i="6"/>
  <c r="H45" i="6"/>
  <c r="D45" i="6" s="1"/>
  <c r="B83" i="4"/>
  <c r="A59" i="6" s="1"/>
  <c r="B67" i="4"/>
  <c r="A48" i="6" s="1"/>
  <c r="B43" i="4"/>
  <c r="A28" i="6" s="1"/>
  <c r="B87" i="4"/>
  <c r="A62" i="6" s="1"/>
  <c r="B31" i="4"/>
  <c r="A18" i="6" s="1"/>
  <c r="B77" i="4"/>
  <c r="A55" i="6" s="1"/>
  <c r="B61" i="4"/>
  <c r="A43" i="6" s="1"/>
  <c r="B49" i="4"/>
  <c r="A33" i="6" s="1"/>
  <c r="B81" i="4"/>
  <c r="A58" i="6" s="1"/>
  <c r="K67" i="6"/>
  <c r="D16" i="6"/>
  <c r="B51" i="6"/>
  <c r="G51" i="6" s="1"/>
  <c r="G17" i="6"/>
  <c r="H17" i="6" s="1"/>
  <c r="F27" i="6"/>
  <c r="F22" i="6"/>
  <c r="H22" i="6" s="1"/>
  <c r="D22" i="6" s="1"/>
  <c r="C22" i="6"/>
  <c r="C10" i="6"/>
  <c r="C21" i="6"/>
  <c r="C17" i="6"/>
  <c r="B46" i="6"/>
  <c r="G46" i="6" s="1"/>
  <c r="B52" i="6"/>
  <c r="G52" i="6" s="1"/>
  <c r="B26" i="6"/>
  <c r="G26" i="6" s="1"/>
  <c r="B37" i="6"/>
  <c r="G37" i="6" s="1"/>
  <c r="B71" i="4"/>
  <c r="A52" i="6" s="1"/>
  <c r="C16" i="6"/>
  <c r="F26" i="6"/>
  <c r="B36" i="6"/>
  <c r="G36" i="6" s="1"/>
  <c r="B32" i="6"/>
  <c r="G32" i="6" s="1"/>
  <c r="B27" i="6"/>
  <c r="G27" i="6" s="1"/>
  <c r="C50" i="6"/>
  <c r="D50" i="6"/>
  <c r="K66" i="6"/>
  <c r="D15" i="6"/>
  <c r="B37" i="4"/>
  <c r="A23" i="6" s="1"/>
  <c r="B89" i="4"/>
  <c r="A63" i="6" s="1"/>
  <c r="C20" i="6"/>
  <c r="C25" i="6"/>
  <c r="C35" i="6"/>
  <c r="B55" i="4"/>
  <c r="A38" i="6" s="1"/>
  <c r="C40" i="6"/>
  <c r="B85" i="4"/>
  <c r="A60" i="6" s="1"/>
  <c r="B75" i="4"/>
  <c r="A54" i="6" s="1"/>
  <c r="C15" i="6"/>
  <c r="B79" i="4"/>
  <c r="A57" i="6" s="1"/>
  <c r="C2" i="6"/>
  <c r="F44" i="6"/>
  <c r="H44" i="6" s="1"/>
  <c r="D44" i="6" s="1"/>
  <c r="F29" i="6"/>
  <c r="H29" i="6" s="1"/>
  <c r="D29" i="6" s="1"/>
  <c r="F34" i="6"/>
  <c r="H34" i="6" s="1"/>
  <c r="D34" i="6" s="1"/>
  <c r="F54" i="6"/>
  <c r="H54" i="6" s="1"/>
  <c r="K65" i="6"/>
  <c r="B62" i="4"/>
  <c r="A44" i="6" s="1"/>
  <c r="A24" i="6"/>
  <c r="B2" i="6"/>
  <c r="F49" i="6"/>
  <c r="H49" i="6" s="1"/>
  <c r="D49" i="6" s="1"/>
  <c r="C49" i="6"/>
  <c r="C19" i="6"/>
  <c r="C24" i="6"/>
  <c r="C39" i="6"/>
  <c r="C14" i="6"/>
  <c r="B53" i="4"/>
  <c r="A37" i="6" s="1"/>
  <c r="D37" i="4"/>
  <c r="B63" i="4"/>
  <c r="A45" i="6" s="1"/>
  <c r="D74" i="4"/>
  <c r="D67" i="4"/>
  <c r="D31" i="4"/>
  <c r="D49" i="4"/>
  <c r="B69" i="4"/>
  <c r="A50" i="6" s="1"/>
  <c r="B51" i="4"/>
  <c r="A35" i="6" s="1"/>
  <c r="B35" i="4"/>
  <c r="A22" i="6" s="1"/>
  <c r="B70" i="4"/>
  <c r="A51" i="6" s="1"/>
  <c r="G67" i="4"/>
  <c r="B52" i="4"/>
  <c r="A36" i="6" s="1"/>
  <c r="G31" i="4"/>
  <c r="G49" i="4"/>
  <c r="B56" i="4"/>
  <c r="A39" i="6" s="1"/>
  <c r="B50" i="4"/>
  <c r="A34" i="6" s="1"/>
  <c r="C5" i="6"/>
  <c r="G55" i="4"/>
  <c r="C11" i="6"/>
  <c r="D11" i="6"/>
  <c r="C9" i="6"/>
  <c r="C8" i="6"/>
  <c r="G37" i="4"/>
  <c r="C7" i="6"/>
  <c r="B65" i="4"/>
  <c r="A47" i="6" s="1"/>
  <c r="B59" i="4"/>
  <c r="A42" i="6" s="1"/>
  <c r="D43" i="4"/>
  <c r="D55" i="4"/>
  <c r="C4" i="6"/>
  <c r="G64" i="6"/>
  <c r="B33" i="4"/>
  <c r="A20" i="6" s="1"/>
  <c r="B58" i="4"/>
  <c r="A41" i="6" s="1"/>
  <c r="B68" i="4"/>
  <c r="A49" i="6" s="1"/>
  <c r="G74" i="4"/>
  <c r="G43" i="4"/>
  <c r="A26" i="6"/>
  <c r="T104" i="5"/>
  <c r="T19" i="5"/>
  <c r="T93" i="5"/>
  <c r="T47" i="5"/>
  <c r="T9" i="5"/>
  <c r="T20" i="5"/>
  <c r="T75" i="5"/>
  <c r="T15" i="5"/>
  <c r="T69" i="5"/>
  <c r="T39" i="5"/>
  <c r="T58" i="5"/>
  <c r="T79" i="5"/>
  <c r="T92" i="5"/>
  <c r="T7" i="5"/>
  <c r="T101" i="5"/>
  <c r="T83" i="5"/>
  <c r="T81" i="5"/>
  <c r="T70" i="5"/>
  <c r="T40" i="5"/>
  <c r="T73" i="5"/>
  <c r="T64" i="5"/>
  <c r="T23" i="5"/>
  <c r="T37" i="5"/>
  <c r="T112" i="5"/>
  <c r="T38" i="5"/>
  <c r="T109" i="5"/>
  <c r="T65" i="5"/>
  <c r="T82" i="5"/>
  <c r="T87" i="5"/>
  <c r="T41" i="5"/>
  <c r="T31" i="5"/>
  <c r="T102" i="5"/>
  <c r="T46" i="5"/>
  <c r="T50" i="5"/>
  <c r="T97" i="5"/>
  <c r="T14" i="5"/>
  <c r="T86" i="5"/>
  <c r="T77" i="5"/>
  <c r="T57" i="5"/>
  <c r="T18" i="5"/>
  <c r="T24" i="5"/>
  <c r="T56" i="5"/>
  <c r="T94" i="5"/>
  <c r="T13" i="5"/>
  <c r="T60" i="5"/>
  <c r="T78" i="5"/>
  <c r="T53" i="5"/>
  <c r="T63" i="5"/>
  <c r="T30" i="5"/>
  <c r="T43" i="5"/>
  <c r="T12" i="5"/>
  <c r="T103" i="5"/>
  <c r="T61" i="5"/>
  <c r="T22" i="5"/>
  <c r="T28" i="5"/>
  <c r="T67" i="5"/>
  <c r="T76" i="5"/>
  <c r="T91" i="5"/>
  <c r="T17" i="5"/>
  <c r="T111" i="5"/>
  <c r="T44" i="5"/>
  <c r="T84" i="5"/>
  <c r="T68" i="5"/>
  <c r="T34" i="5"/>
  <c r="T105" i="5"/>
  <c r="T21" i="5"/>
  <c r="T100" i="5"/>
  <c r="T95" i="5"/>
  <c r="T110" i="5"/>
  <c r="T6" i="5"/>
  <c r="T106" i="5"/>
  <c r="T108" i="5"/>
  <c r="T59" i="5"/>
  <c r="T33" i="5"/>
  <c r="T107" i="5"/>
  <c r="T89" i="5"/>
  <c r="T5" i="5"/>
  <c r="T16" i="5"/>
  <c r="T88" i="5"/>
  <c r="T36" i="5"/>
  <c r="T66" i="5"/>
  <c r="T35" i="5"/>
  <c r="T62" i="5"/>
  <c r="T54" i="5"/>
  <c r="T32" i="5"/>
  <c r="T42" i="5"/>
  <c r="T72" i="5"/>
  <c r="T10" i="5"/>
  <c r="T49" i="5"/>
  <c r="T27" i="5"/>
  <c r="T29" i="5"/>
  <c r="T80" i="5"/>
  <c r="T98" i="5"/>
  <c r="T74" i="5"/>
  <c r="T99" i="5"/>
  <c r="T45" i="5"/>
  <c r="T52" i="5"/>
  <c r="T71" i="5"/>
  <c r="T51" i="5"/>
  <c r="T26" i="5"/>
  <c r="T48" i="5"/>
  <c r="T25" i="5"/>
  <c r="T96" i="5"/>
  <c r="T90" i="5"/>
  <c r="T55" i="5"/>
  <c r="T85" i="5"/>
  <c r="E2038" i="5" l="1"/>
  <c r="X2038" i="5" s="1"/>
  <c r="F2038" i="5"/>
  <c r="R2038" i="5"/>
  <c r="J2038" i="5"/>
  <c r="I2038" i="5"/>
  <c r="H2038" i="5"/>
  <c r="E1374" i="5"/>
  <c r="X1374" i="5" s="1"/>
  <c r="H1374" i="5"/>
  <c r="F1374" i="5"/>
  <c r="R1374" i="5"/>
  <c r="I1374" i="5"/>
  <c r="J1374" i="5"/>
  <c r="E604" i="5"/>
  <c r="X604" i="5" s="1"/>
  <c r="H604" i="5"/>
  <c r="R604" i="5"/>
  <c r="I604" i="5"/>
  <c r="F604" i="5"/>
  <c r="J604" i="5"/>
  <c r="E364" i="5"/>
  <c r="X364" i="5" s="1"/>
  <c r="J364" i="5"/>
  <c r="F364" i="5"/>
  <c r="R364" i="5"/>
  <c r="I364" i="5"/>
  <c r="H364" i="5"/>
  <c r="E500" i="5"/>
  <c r="X500" i="5" s="1"/>
  <c r="F500" i="5"/>
  <c r="J500" i="5"/>
  <c r="I500" i="5"/>
  <c r="R500" i="5"/>
  <c r="H500" i="5"/>
  <c r="E957" i="5"/>
  <c r="X957" i="5" s="1"/>
  <c r="H957" i="5"/>
  <c r="R957" i="5"/>
  <c r="I957" i="5"/>
  <c r="F957" i="5"/>
  <c r="J957" i="5"/>
  <c r="E1309" i="5"/>
  <c r="X1309" i="5" s="1"/>
  <c r="F1309" i="5"/>
  <c r="I1309" i="5"/>
  <c r="H1309" i="5"/>
  <c r="R1309" i="5"/>
  <c r="J1309" i="5"/>
  <c r="E1125" i="5"/>
  <c r="X1125" i="5" s="1"/>
  <c r="H1125" i="5"/>
  <c r="I1125" i="5"/>
  <c r="F1125" i="5"/>
  <c r="R1125" i="5"/>
  <c r="J1125" i="5"/>
  <c r="G1125" i="5"/>
  <c r="E941" i="5"/>
  <c r="X941" i="5" s="1"/>
  <c r="F941" i="5"/>
  <c r="I941" i="5"/>
  <c r="J941" i="5"/>
  <c r="R941" i="5"/>
  <c r="H941" i="5"/>
  <c r="E1261" i="5"/>
  <c r="X1261" i="5" s="1"/>
  <c r="H1261" i="5"/>
  <c r="R1261" i="5"/>
  <c r="J1261" i="5"/>
  <c r="F1261" i="5"/>
  <c r="I1261" i="5"/>
  <c r="E781" i="5"/>
  <c r="X781" i="5" s="1"/>
  <c r="H781" i="5"/>
  <c r="F781" i="5"/>
  <c r="R781" i="5"/>
  <c r="J781" i="5"/>
  <c r="I781" i="5"/>
  <c r="E2217" i="5"/>
  <c r="X2217" i="5" s="1"/>
  <c r="J2217" i="5"/>
  <c r="I2217" i="5"/>
  <c r="R2217" i="5"/>
  <c r="F2217" i="5"/>
  <c r="H2217" i="5"/>
  <c r="E2265" i="5"/>
  <c r="X2265" i="5" s="1"/>
  <c r="J2265" i="5"/>
  <c r="I2265" i="5"/>
  <c r="R2265" i="5"/>
  <c r="H2265" i="5"/>
  <c r="F2265" i="5"/>
  <c r="H2297" i="5"/>
  <c r="F2297" i="5"/>
  <c r="J2297" i="5"/>
  <c r="I2297" i="5"/>
  <c r="E2297" i="5"/>
  <c r="X2297" i="5" s="1"/>
  <c r="R2297" i="5"/>
  <c r="F2305" i="5"/>
  <c r="R2305" i="5"/>
  <c r="I2305" i="5"/>
  <c r="H2305" i="5"/>
  <c r="J2305" i="5"/>
  <c r="E2305" i="5"/>
  <c r="X2305" i="5" s="1"/>
  <c r="E2345" i="5"/>
  <c r="X2345" i="5" s="1"/>
  <c r="R2345" i="5"/>
  <c r="F2345" i="5"/>
  <c r="I2345" i="5"/>
  <c r="H2345" i="5"/>
  <c r="J2345" i="5"/>
  <c r="G2297" i="5"/>
  <c r="E2353" i="5"/>
  <c r="X2353" i="5" s="1"/>
  <c r="H2353" i="5"/>
  <c r="F2353" i="5"/>
  <c r="J2353" i="5"/>
  <c r="I2353" i="5"/>
  <c r="R2353" i="5"/>
  <c r="G2305" i="5"/>
  <c r="E2361" i="5"/>
  <c r="X2361" i="5" s="1"/>
  <c r="I2361" i="5"/>
  <c r="F2361" i="5"/>
  <c r="J2361" i="5"/>
  <c r="H2361" i="5"/>
  <c r="R2361" i="5"/>
  <c r="G2217" i="5"/>
  <c r="G2345" i="5"/>
  <c r="E2385" i="5"/>
  <c r="X2385" i="5" s="1"/>
  <c r="H2385" i="5"/>
  <c r="I2385" i="5"/>
  <c r="R2385" i="5"/>
  <c r="J2385" i="5"/>
  <c r="F2385" i="5"/>
  <c r="G2353" i="5"/>
  <c r="G2361" i="5"/>
  <c r="G65" i="6"/>
  <c r="H65" i="6" s="1"/>
  <c r="D65" i="6" s="1"/>
  <c r="G67" i="6"/>
  <c r="G68" i="6"/>
  <c r="G66" i="6"/>
  <c r="H66" i="6" s="1"/>
  <c r="D66" i="6" s="1"/>
  <c r="C34" i="6"/>
  <c r="X55" i="5"/>
  <c r="R55" i="5"/>
  <c r="E147" i="5"/>
  <c r="X147" i="5" s="1"/>
  <c r="F147" i="5"/>
  <c r="J147" i="5"/>
  <c r="I147" i="5"/>
  <c r="H147" i="5"/>
  <c r="R147" i="5"/>
  <c r="E211" i="5"/>
  <c r="X211" i="5" s="1"/>
  <c r="I211" i="5"/>
  <c r="H211" i="5"/>
  <c r="J211" i="5"/>
  <c r="R211" i="5"/>
  <c r="F211" i="5"/>
  <c r="E251" i="5"/>
  <c r="X251" i="5" s="1"/>
  <c r="H251" i="5"/>
  <c r="I251" i="5"/>
  <c r="R251" i="5"/>
  <c r="J251" i="5"/>
  <c r="F251" i="5"/>
  <c r="E315" i="5"/>
  <c r="X315" i="5" s="1"/>
  <c r="I315" i="5"/>
  <c r="R315" i="5"/>
  <c r="J315" i="5"/>
  <c r="H315" i="5"/>
  <c r="F315" i="5"/>
  <c r="E379" i="5"/>
  <c r="X379" i="5" s="1"/>
  <c r="I379" i="5"/>
  <c r="F379" i="5"/>
  <c r="R379" i="5"/>
  <c r="J379" i="5"/>
  <c r="H379" i="5"/>
  <c r="E443" i="5"/>
  <c r="X443" i="5" s="1"/>
  <c r="F443" i="5"/>
  <c r="H443" i="5"/>
  <c r="R443" i="5"/>
  <c r="J443" i="5"/>
  <c r="I443" i="5"/>
  <c r="E507" i="5"/>
  <c r="X507" i="5" s="1"/>
  <c r="R507" i="5"/>
  <c r="I507" i="5"/>
  <c r="J507" i="5"/>
  <c r="H507" i="5"/>
  <c r="F507" i="5"/>
  <c r="E547" i="5"/>
  <c r="X547" i="5" s="1"/>
  <c r="H547" i="5"/>
  <c r="F547" i="5"/>
  <c r="R547" i="5"/>
  <c r="J547" i="5"/>
  <c r="I547" i="5"/>
  <c r="E563" i="5"/>
  <c r="X563" i="5" s="1"/>
  <c r="H563" i="5"/>
  <c r="R563" i="5"/>
  <c r="J563" i="5"/>
  <c r="F563" i="5"/>
  <c r="I563" i="5"/>
  <c r="E603" i="5"/>
  <c r="X603" i="5" s="1"/>
  <c r="I603" i="5"/>
  <c r="H603" i="5"/>
  <c r="R603" i="5"/>
  <c r="F603" i="5"/>
  <c r="J603" i="5"/>
  <c r="E667" i="5"/>
  <c r="X667" i="5" s="1"/>
  <c r="R667" i="5"/>
  <c r="F667" i="5"/>
  <c r="H667" i="5"/>
  <c r="J667" i="5"/>
  <c r="I667" i="5"/>
  <c r="E731" i="5"/>
  <c r="X731" i="5" s="1"/>
  <c r="J731" i="5"/>
  <c r="I731" i="5"/>
  <c r="R731" i="5"/>
  <c r="H731" i="5"/>
  <c r="F731" i="5"/>
  <c r="E795" i="5"/>
  <c r="X795" i="5" s="1"/>
  <c r="H795" i="5"/>
  <c r="R795" i="5"/>
  <c r="J795" i="5"/>
  <c r="F795" i="5"/>
  <c r="I795" i="5"/>
  <c r="E859" i="5"/>
  <c r="X859" i="5" s="1"/>
  <c r="R859" i="5"/>
  <c r="F859" i="5"/>
  <c r="I859" i="5"/>
  <c r="J859" i="5"/>
  <c r="H859" i="5"/>
  <c r="E947" i="5"/>
  <c r="X947" i="5" s="1"/>
  <c r="J947" i="5"/>
  <c r="H947" i="5"/>
  <c r="I947" i="5"/>
  <c r="F947" i="5"/>
  <c r="R947" i="5"/>
  <c r="E1011" i="5"/>
  <c r="X1011" i="5" s="1"/>
  <c r="J1011" i="5"/>
  <c r="I1011" i="5"/>
  <c r="H1011" i="5"/>
  <c r="F1011" i="5"/>
  <c r="R1011" i="5"/>
  <c r="E1075" i="5"/>
  <c r="X1075" i="5" s="1"/>
  <c r="R1075" i="5"/>
  <c r="I1075" i="5"/>
  <c r="F1075" i="5"/>
  <c r="H1075" i="5"/>
  <c r="J1075" i="5"/>
  <c r="E1139" i="5"/>
  <c r="X1139" i="5" s="1"/>
  <c r="F1139" i="5"/>
  <c r="I1139" i="5"/>
  <c r="J1139" i="5"/>
  <c r="H1139" i="5"/>
  <c r="R1139" i="5"/>
  <c r="E1267" i="5"/>
  <c r="X1267" i="5" s="1"/>
  <c r="I1267" i="5"/>
  <c r="J1267" i="5"/>
  <c r="R1267" i="5"/>
  <c r="H1267" i="5"/>
  <c r="F1267" i="5"/>
  <c r="H1291" i="5"/>
  <c r="E1291" i="5"/>
  <c r="X1291" i="5" s="1"/>
  <c r="F1291" i="5"/>
  <c r="I1291" i="5"/>
  <c r="R1291" i="5"/>
  <c r="J1291" i="5"/>
  <c r="E1403" i="5"/>
  <c r="X1403" i="5" s="1"/>
  <c r="H1403" i="5"/>
  <c r="I1403" i="5"/>
  <c r="F1403" i="5"/>
  <c r="R1403" i="5"/>
  <c r="J1403" i="5"/>
  <c r="E1491" i="5"/>
  <c r="X1491" i="5" s="1"/>
  <c r="I1491" i="5"/>
  <c r="H1491" i="5"/>
  <c r="F1491" i="5"/>
  <c r="R1491" i="5"/>
  <c r="J1491" i="5"/>
  <c r="E1555" i="5"/>
  <c r="X1555" i="5" s="1"/>
  <c r="H1555" i="5"/>
  <c r="F1555" i="5"/>
  <c r="R1555" i="5"/>
  <c r="J1555" i="5"/>
  <c r="I1555" i="5"/>
  <c r="E1579" i="5"/>
  <c r="X1579" i="5" s="1"/>
  <c r="F1579" i="5"/>
  <c r="I1579" i="5"/>
  <c r="H1579" i="5"/>
  <c r="J1579" i="5"/>
  <c r="R1579" i="5"/>
  <c r="E1659" i="5"/>
  <c r="X1659" i="5" s="1"/>
  <c r="I1659" i="5"/>
  <c r="F1659" i="5"/>
  <c r="J1659" i="5"/>
  <c r="R1659" i="5"/>
  <c r="H1659" i="5"/>
  <c r="E1811" i="5"/>
  <c r="X1811" i="5" s="1"/>
  <c r="H1811" i="5"/>
  <c r="F1811" i="5"/>
  <c r="J1811" i="5"/>
  <c r="I1811" i="5"/>
  <c r="R1811" i="5"/>
  <c r="E1875" i="5"/>
  <c r="X1875" i="5" s="1"/>
  <c r="I1875" i="5"/>
  <c r="H1875" i="5"/>
  <c r="F1875" i="5"/>
  <c r="R1875" i="5"/>
  <c r="J1875" i="5"/>
  <c r="E1923" i="5"/>
  <c r="X1923" i="5" s="1"/>
  <c r="R1923" i="5"/>
  <c r="F1923" i="5"/>
  <c r="J1923" i="5"/>
  <c r="I1923" i="5"/>
  <c r="H1923" i="5"/>
  <c r="E2091" i="5"/>
  <c r="X2091" i="5" s="1"/>
  <c r="R2091" i="5"/>
  <c r="J2091" i="5"/>
  <c r="I2091" i="5"/>
  <c r="H2091" i="5"/>
  <c r="F2091" i="5"/>
  <c r="E2115" i="5"/>
  <c r="X2115" i="5" s="1"/>
  <c r="R2115" i="5"/>
  <c r="J2115" i="5"/>
  <c r="I2115" i="5"/>
  <c r="F2115" i="5"/>
  <c r="H2115" i="5"/>
  <c r="E2139" i="5"/>
  <c r="X2139" i="5" s="1"/>
  <c r="R2139" i="5"/>
  <c r="I2139" i="5"/>
  <c r="H2139" i="5"/>
  <c r="J2139" i="5"/>
  <c r="F2139" i="5"/>
  <c r="E2163" i="5"/>
  <c r="X2163" i="5" s="1"/>
  <c r="R2163" i="5"/>
  <c r="F2163" i="5"/>
  <c r="I2163" i="5"/>
  <c r="J2163" i="5"/>
  <c r="H2163" i="5"/>
  <c r="E2211" i="5"/>
  <c r="X2211" i="5" s="1"/>
  <c r="I2211" i="5"/>
  <c r="F2211" i="5"/>
  <c r="H2211" i="5"/>
  <c r="R2211" i="5"/>
  <c r="J2211" i="5"/>
  <c r="E2235" i="5"/>
  <c r="X2235" i="5" s="1"/>
  <c r="I2235" i="5"/>
  <c r="R2235" i="5"/>
  <c r="J2235" i="5"/>
  <c r="H2235" i="5"/>
  <c r="F2235" i="5"/>
  <c r="X21" i="5"/>
  <c r="R21" i="5"/>
  <c r="X79" i="5"/>
  <c r="R79" i="5"/>
  <c r="X107" i="5"/>
  <c r="R107" i="5"/>
  <c r="E171" i="5"/>
  <c r="X171" i="5" s="1"/>
  <c r="J171" i="5"/>
  <c r="R171" i="5"/>
  <c r="F171" i="5"/>
  <c r="H171" i="5"/>
  <c r="I171" i="5"/>
  <c r="E275" i="5"/>
  <c r="X275" i="5" s="1"/>
  <c r="F275" i="5"/>
  <c r="I275" i="5"/>
  <c r="R275" i="5"/>
  <c r="J275" i="5"/>
  <c r="H275" i="5"/>
  <c r="E339" i="5"/>
  <c r="X339" i="5" s="1"/>
  <c r="J339" i="5"/>
  <c r="H339" i="5"/>
  <c r="F339" i="5"/>
  <c r="I339" i="5"/>
  <c r="R339" i="5"/>
  <c r="H403" i="5"/>
  <c r="J403" i="5"/>
  <c r="I403" i="5"/>
  <c r="F403" i="5"/>
  <c r="E403" i="5"/>
  <c r="X403" i="5" s="1"/>
  <c r="R403" i="5"/>
  <c r="E467" i="5"/>
  <c r="X467" i="5" s="1"/>
  <c r="J467" i="5"/>
  <c r="H467" i="5"/>
  <c r="F467" i="5"/>
  <c r="R467" i="5"/>
  <c r="I467" i="5"/>
  <c r="E531" i="5"/>
  <c r="X531" i="5" s="1"/>
  <c r="R531" i="5"/>
  <c r="I531" i="5"/>
  <c r="H531" i="5"/>
  <c r="F531" i="5"/>
  <c r="J531" i="5"/>
  <c r="E627" i="5"/>
  <c r="X627" i="5" s="1"/>
  <c r="R627" i="5"/>
  <c r="F627" i="5"/>
  <c r="H627" i="5"/>
  <c r="I627" i="5"/>
  <c r="J627" i="5"/>
  <c r="E691" i="5"/>
  <c r="X691" i="5" s="1"/>
  <c r="I691" i="5"/>
  <c r="F691" i="5"/>
  <c r="R691" i="5"/>
  <c r="J691" i="5"/>
  <c r="H691" i="5"/>
  <c r="E755" i="5"/>
  <c r="X755" i="5" s="1"/>
  <c r="I755" i="5"/>
  <c r="J755" i="5"/>
  <c r="F755" i="5"/>
  <c r="R755" i="5"/>
  <c r="H755" i="5"/>
  <c r="E819" i="5"/>
  <c r="X819" i="5" s="1"/>
  <c r="F819" i="5"/>
  <c r="R819" i="5"/>
  <c r="J819" i="5"/>
  <c r="I819" i="5"/>
  <c r="H819" i="5"/>
  <c r="E883" i="5"/>
  <c r="X883" i="5" s="1"/>
  <c r="R883" i="5"/>
  <c r="H883" i="5"/>
  <c r="F883" i="5"/>
  <c r="I883" i="5"/>
  <c r="J883" i="5"/>
  <c r="E971" i="5"/>
  <c r="X971" i="5" s="1"/>
  <c r="I971" i="5"/>
  <c r="H971" i="5"/>
  <c r="R971" i="5"/>
  <c r="F971" i="5"/>
  <c r="J971" i="5"/>
  <c r="E1035" i="5"/>
  <c r="X1035" i="5" s="1"/>
  <c r="F1035" i="5"/>
  <c r="R1035" i="5"/>
  <c r="J1035" i="5"/>
  <c r="I1035" i="5"/>
  <c r="H1035" i="5"/>
  <c r="E1099" i="5"/>
  <c r="X1099" i="5" s="1"/>
  <c r="R1099" i="5"/>
  <c r="H1099" i="5"/>
  <c r="J1099" i="5"/>
  <c r="F1099" i="5"/>
  <c r="I1099" i="5"/>
  <c r="E1163" i="5"/>
  <c r="X1163" i="5" s="1"/>
  <c r="F1163" i="5"/>
  <c r="H1163" i="5"/>
  <c r="R1163" i="5"/>
  <c r="J1163" i="5"/>
  <c r="I1163" i="5"/>
  <c r="E1203" i="5"/>
  <c r="X1203" i="5" s="1"/>
  <c r="J1203" i="5"/>
  <c r="I1203" i="5"/>
  <c r="F1203" i="5"/>
  <c r="H1203" i="5"/>
  <c r="R1203" i="5"/>
  <c r="G1291" i="5"/>
  <c r="E1379" i="5"/>
  <c r="X1379" i="5" s="1"/>
  <c r="I1379" i="5"/>
  <c r="F1379" i="5"/>
  <c r="R1379" i="5"/>
  <c r="J1379" i="5"/>
  <c r="H1379" i="5"/>
  <c r="G1403" i="5"/>
  <c r="E1427" i="5"/>
  <c r="X1427" i="5" s="1"/>
  <c r="F1427" i="5"/>
  <c r="R1427" i="5"/>
  <c r="J1427" i="5"/>
  <c r="H1427" i="5"/>
  <c r="I1427" i="5"/>
  <c r="E1451" i="5"/>
  <c r="X1451" i="5" s="1"/>
  <c r="I1451" i="5"/>
  <c r="R1451" i="5"/>
  <c r="J1451" i="5"/>
  <c r="H1451" i="5"/>
  <c r="F1451" i="5"/>
  <c r="E1563" i="5"/>
  <c r="X1563" i="5" s="1"/>
  <c r="I1563" i="5"/>
  <c r="J1563" i="5"/>
  <c r="H1563" i="5"/>
  <c r="F1563" i="5"/>
  <c r="R1563" i="5"/>
  <c r="G1579" i="5"/>
  <c r="E1619" i="5"/>
  <c r="X1619" i="5" s="1"/>
  <c r="F1619" i="5"/>
  <c r="I1619" i="5"/>
  <c r="H1619" i="5"/>
  <c r="J1619" i="5"/>
  <c r="R1619" i="5"/>
  <c r="I1667" i="5"/>
  <c r="H1667" i="5"/>
  <c r="J1667" i="5"/>
  <c r="F1667" i="5"/>
  <c r="E1667" i="5"/>
  <c r="X1667" i="5" s="1"/>
  <c r="R1667" i="5"/>
  <c r="E1707" i="5"/>
  <c r="X1707" i="5" s="1"/>
  <c r="H1707" i="5"/>
  <c r="R1707" i="5"/>
  <c r="F1707" i="5"/>
  <c r="J1707" i="5"/>
  <c r="I1707" i="5"/>
  <c r="E1731" i="5"/>
  <c r="X1731" i="5" s="1"/>
  <c r="F1731" i="5"/>
  <c r="R1731" i="5"/>
  <c r="J1731" i="5"/>
  <c r="I1731" i="5"/>
  <c r="H1731" i="5"/>
  <c r="E1771" i="5"/>
  <c r="X1771" i="5" s="1"/>
  <c r="H1771" i="5"/>
  <c r="I1771" i="5"/>
  <c r="F1771" i="5"/>
  <c r="R1771" i="5"/>
  <c r="J1771" i="5"/>
  <c r="E1835" i="5"/>
  <c r="X1835" i="5" s="1"/>
  <c r="H1835" i="5"/>
  <c r="R1835" i="5"/>
  <c r="F1835" i="5"/>
  <c r="J1835" i="5"/>
  <c r="I1835" i="5"/>
  <c r="E1899" i="5"/>
  <c r="X1899" i="5" s="1"/>
  <c r="R1899" i="5"/>
  <c r="F1899" i="5"/>
  <c r="H1899" i="5"/>
  <c r="I1899" i="5"/>
  <c r="J1899" i="5"/>
  <c r="E1955" i="5"/>
  <c r="X1955" i="5" s="1"/>
  <c r="H1955" i="5"/>
  <c r="J1955" i="5"/>
  <c r="I1955" i="5"/>
  <c r="R1955" i="5"/>
  <c r="F1955" i="5"/>
  <c r="E1979" i="5"/>
  <c r="X1979" i="5" s="1"/>
  <c r="J1979" i="5"/>
  <c r="I1979" i="5"/>
  <c r="R1979" i="5"/>
  <c r="H1979" i="5"/>
  <c r="F1979" i="5"/>
  <c r="E2003" i="5"/>
  <c r="X2003" i="5" s="1"/>
  <c r="J2003" i="5"/>
  <c r="F2003" i="5"/>
  <c r="H2003" i="5"/>
  <c r="R2003" i="5"/>
  <c r="I2003" i="5"/>
  <c r="E2187" i="5"/>
  <c r="X2187" i="5" s="1"/>
  <c r="I2187" i="5"/>
  <c r="R2187" i="5"/>
  <c r="J2187" i="5"/>
  <c r="H2187" i="5"/>
  <c r="F2187" i="5"/>
  <c r="E2259" i="5"/>
  <c r="X2259" i="5" s="1"/>
  <c r="F2259" i="5"/>
  <c r="R2259" i="5"/>
  <c r="H2259" i="5"/>
  <c r="I2259" i="5"/>
  <c r="J2259" i="5"/>
  <c r="E2283" i="5"/>
  <c r="X2283" i="5" s="1"/>
  <c r="R2283" i="5"/>
  <c r="J2283" i="5"/>
  <c r="I2283" i="5"/>
  <c r="F2283" i="5"/>
  <c r="H2283" i="5"/>
  <c r="E2307" i="5"/>
  <c r="X2307" i="5" s="1"/>
  <c r="R2307" i="5"/>
  <c r="J2307" i="5"/>
  <c r="I2307" i="5"/>
  <c r="H2307" i="5"/>
  <c r="F2307" i="5"/>
  <c r="E2331" i="5"/>
  <c r="X2331" i="5" s="1"/>
  <c r="J2331" i="5"/>
  <c r="I2331" i="5"/>
  <c r="H2331" i="5"/>
  <c r="F2331" i="5"/>
  <c r="R2331" i="5"/>
  <c r="E2355" i="5"/>
  <c r="X2355" i="5" s="1"/>
  <c r="H2355" i="5"/>
  <c r="F2355" i="5"/>
  <c r="R2355" i="5"/>
  <c r="J2355" i="5"/>
  <c r="I2355" i="5"/>
  <c r="E2379" i="5"/>
  <c r="X2379" i="5" s="1"/>
  <c r="J2379" i="5"/>
  <c r="I2379" i="5"/>
  <c r="H2379" i="5"/>
  <c r="R2379" i="5"/>
  <c r="F2379" i="5"/>
  <c r="E2403" i="5"/>
  <c r="X2403" i="5" s="1"/>
  <c r="I2403" i="5"/>
  <c r="F2403" i="5"/>
  <c r="J2403" i="5"/>
  <c r="R2403" i="5"/>
  <c r="H2403" i="5"/>
  <c r="E2427" i="5"/>
  <c r="X2427" i="5" s="1"/>
  <c r="I2427" i="5"/>
  <c r="F2427" i="5"/>
  <c r="R2427" i="5"/>
  <c r="J2427" i="5"/>
  <c r="H2427" i="5"/>
  <c r="X42" i="5"/>
  <c r="R42" i="5"/>
  <c r="E131" i="5"/>
  <c r="X131" i="5" s="1"/>
  <c r="R131" i="5"/>
  <c r="H131" i="5"/>
  <c r="F131" i="5"/>
  <c r="I131" i="5"/>
  <c r="J131" i="5"/>
  <c r="E195" i="5"/>
  <c r="X195" i="5" s="1"/>
  <c r="J195" i="5"/>
  <c r="H195" i="5"/>
  <c r="I195" i="5"/>
  <c r="F195" i="5"/>
  <c r="R195" i="5"/>
  <c r="E235" i="5"/>
  <c r="X235" i="5" s="1"/>
  <c r="J235" i="5"/>
  <c r="H235" i="5"/>
  <c r="R235" i="5"/>
  <c r="I235" i="5"/>
  <c r="F235" i="5"/>
  <c r="E299" i="5"/>
  <c r="X299" i="5" s="1"/>
  <c r="F299" i="5"/>
  <c r="I299" i="5"/>
  <c r="R299" i="5"/>
  <c r="J299" i="5"/>
  <c r="H299" i="5"/>
  <c r="E363" i="5"/>
  <c r="X363" i="5" s="1"/>
  <c r="I363" i="5"/>
  <c r="R363" i="5"/>
  <c r="J363" i="5"/>
  <c r="H363" i="5"/>
  <c r="F363" i="5"/>
  <c r="E427" i="5"/>
  <c r="X427" i="5" s="1"/>
  <c r="F427" i="5"/>
  <c r="H427" i="5"/>
  <c r="I427" i="5"/>
  <c r="J427" i="5"/>
  <c r="R427" i="5"/>
  <c r="E491" i="5"/>
  <c r="X491" i="5" s="1"/>
  <c r="I491" i="5"/>
  <c r="H491" i="5"/>
  <c r="J491" i="5"/>
  <c r="F491" i="5"/>
  <c r="R491" i="5"/>
  <c r="E587" i="5"/>
  <c r="X587" i="5" s="1"/>
  <c r="I587" i="5"/>
  <c r="F587" i="5"/>
  <c r="R587" i="5"/>
  <c r="J587" i="5"/>
  <c r="H587" i="5"/>
  <c r="E651" i="5"/>
  <c r="X651" i="5" s="1"/>
  <c r="R651" i="5"/>
  <c r="H651" i="5"/>
  <c r="F651" i="5"/>
  <c r="J651" i="5"/>
  <c r="I651" i="5"/>
  <c r="E715" i="5"/>
  <c r="X715" i="5" s="1"/>
  <c r="R715" i="5"/>
  <c r="I715" i="5"/>
  <c r="H715" i="5"/>
  <c r="F715" i="5"/>
  <c r="J715" i="5"/>
  <c r="E779" i="5"/>
  <c r="X779" i="5" s="1"/>
  <c r="R779" i="5"/>
  <c r="J779" i="5"/>
  <c r="I779" i="5"/>
  <c r="H779" i="5"/>
  <c r="F779" i="5"/>
  <c r="E843" i="5"/>
  <c r="X843" i="5" s="1"/>
  <c r="I843" i="5"/>
  <c r="R843" i="5"/>
  <c r="J843" i="5"/>
  <c r="F843" i="5"/>
  <c r="H843" i="5"/>
  <c r="E907" i="5"/>
  <c r="X907" i="5" s="1"/>
  <c r="I907" i="5"/>
  <c r="H907" i="5"/>
  <c r="F907" i="5"/>
  <c r="R907" i="5"/>
  <c r="J907" i="5"/>
  <c r="E931" i="5"/>
  <c r="X931" i="5" s="1"/>
  <c r="I931" i="5"/>
  <c r="H931" i="5"/>
  <c r="R931" i="5"/>
  <c r="F931" i="5"/>
  <c r="J931" i="5"/>
  <c r="E995" i="5"/>
  <c r="X995" i="5" s="1"/>
  <c r="R995" i="5"/>
  <c r="J995" i="5"/>
  <c r="I995" i="5"/>
  <c r="H995" i="5"/>
  <c r="F995" i="5"/>
  <c r="E1059" i="5"/>
  <c r="X1059" i="5" s="1"/>
  <c r="F1059" i="5"/>
  <c r="R1059" i="5"/>
  <c r="J1059" i="5"/>
  <c r="I1059" i="5"/>
  <c r="H1059" i="5"/>
  <c r="E1123" i="5"/>
  <c r="X1123" i="5" s="1"/>
  <c r="J1123" i="5"/>
  <c r="R1123" i="5"/>
  <c r="F1123" i="5"/>
  <c r="H1123" i="5"/>
  <c r="I1123" i="5"/>
  <c r="E1187" i="5"/>
  <c r="X1187" i="5" s="1"/>
  <c r="R1187" i="5"/>
  <c r="H1187" i="5"/>
  <c r="J1187" i="5"/>
  <c r="F1187" i="5"/>
  <c r="I1187" i="5"/>
  <c r="E1227" i="5"/>
  <c r="X1227" i="5" s="1"/>
  <c r="I1227" i="5"/>
  <c r="F1227" i="5"/>
  <c r="R1227" i="5"/>
  <c r="H1227" i="5"/>
  <c r="J1227" i="5"/>
  <c r="E1251" i="5"/>
  <c r="X1251" i="5" s="1"/>
  <c r="F1251" i="5"/>
  <c r="H1251" i="5"/>
  <c r="J1251" i="5"/>
  <c r="I1251" i="5"/>
  <c r="R1251" i="5"/>
  <c r="E1315" i="5"/>
  <c r="X1315" i="5" s="1"/>
  <c r="J1315" i="5"/>
  <c r="I1315" i="5"/>
  <c r="H1315" i="5"/>
  <c r="F1315" i="5"/>
  <c r="R1315" i="5"/>
  <c r="E1339" i="5"/>
  <c r="X1339" i="5" s="1"/>
  <c r="R1339" i="5"/>
  <c r="J1339" i="5"/>
  <c r="H1339" i="5"/>
  <c r="I1339" i="5"/>
  <c r="F1339" i="5"/>
  <c r="E1475" i="5"/>
  <c r="X1475" i="5" s="1"/>
  <c r="R1475" i="5"/>
  <c r="H1475" i="5"/>
  <c r="I1475" i="5"/>
  <c r="F1475" i="5"/>
  <c r="J1475" i="5"/>
  <c r="E1539" i="5"/>
  <c r="X1539" i="5" s="1"/>
  <c r="I1539" i="5"/>
  <c r="H1539" i="5"/>
  <c r="R1539" i="5"/>
  <c r="J1539" i="5"/>
  <c r="F1539" i="5"/>
  <c r="E1603" i="5"/>
  <c r="X1603" i="5" s="1"/>
  <c r="H1603" i="5"/>
  <c r="I1603" i="5"/>
  <c r="F1603" i="5"/>
  <c r="R1603" i="5"/>
  <c r="J1603" i="5"/>
  <c r="E1643" i="5"/>
  <c r="X1643" i="5" s="1"/>
  <c r="I1643" i="5"/>
  <c r="J1643" i="5"/>
  <c r="H1643" i="5"/>
  <c r="R1643" i="5"/>
  <c r="F1643" i="5"/>
  <c r="E1795" i="5"/>
  <c r="X1795" i="5" s="1"/>
  <c r="I1795" i="5"/>
  <c r="F1795" i="5"/>
  <c r="R1795" i="5"/>
  <c r="J1795" i="5"/>
  <c r="H1795" i="5"/>
  <c r="E1859" i="5"/>
  <c r="X1859" i="5" s="1"/>
  <c r="R1859" i="5"/>
  <c r="J1859" i="5"/>
  <c r="F1859" i="5"/>
  <c r="I1859" i="5"/>
  <c r="H1859" i="5"/>
  <c r="E1931" i="5"/>
  <c r="X1931" i="5" s="1"/>
  <c r="H1931" i="5"/>
  <c r="F1931" i="5"/>
  <c r="R1931" i="5"/>
  <c r="J1931" i="5"/>
  <c r="I1931" i="5"/>
  <c r="E2027" i="5"/>
  <c r="X2027" i="5" s="1"/>
  <c r="J2027" i="5"/>
  <c r="H2027" i="5"/>
  <c r="F2027" i="5"/>
  <c r="R2027" i="5"/>
  <c r="I2027" i="5"/>
  <c r="E2051" i="5"/>
  <c r="X2051" i="5" s="1"/>
  <c r="I2051" i="5"/>
  <c r="R2051" i="5"/>
  <c r="J2051" i="5"/>
  <c r="H2051" i="5"/>
  <c r="F2051" i="5"/>
  <c r="E2075" i="5"/>
  <c r="X2075" i="5" s="1"/>
  <c r="I2075" i="5"/>
  <c r="J2075" i="5"/>
  <c r="R2075" i="5"/>
  <c r="H2075" i="5"/>
  <c r="F2075" i="5"/>
  <c r="E2099" i="5"/>
  <c r="X2099" i="5" s="1"/>
  <c r="F2099" i="5"/>
  <c r="R2099" i="5"/>
  <c r="J2099" i="5"/>
  <c r="I2099" i="5"/>
  <c r="H2099" i="5"/>
  <c r="R5" i="5"/>
  <c r="X63" i="5"/>
  <c r="R63" i="5"/>
  <c r="E155" i="5"/>
  <c r="X155" i="5" s="1"/>
  <c r="F155" i="5"/>
  <c r="R155" i="5"/>
  <c r="J155" i="5"/>
  <c r="I155" i="5"/>
  <c r="H155" i="5"/>
  <c r="E219" i="5"/>
  <c r="X219" i="5" s="1"/>
  <c r="H219" i="5"/>
  <c r="J219" i="5"/>
  <c r="F219" i="5"/>
  <c r="R219" i="5"/>
  <c r="I219" i="5"/>
  <c r="E259" i="5"/>
  <c r="X259" i="5" s="1"/>
  <c r="R259" i="5"/>
  <c r="J259" i="5"/>
  <c r="H259" i="5"/>
  <c r="I259" i="5"/>
  <c r="F259" i="5"/>
  <c r="E323" i="5"/>
  <c r="X323" i="5" s="1"/>
  <c r="I323" i="5"/>
  <c r="J323" i="5"/>
  <c r="R323" i="5"/>
  <c r="H323" i="5"/>
  <c r="F323" i="5"/>
  <c r="E387" i="5"/>
  <c r="X387" i="5" s="1"/>
  <c r="H387" i="5"/>
  <c r="F387" i="5"/>
  <c r="I387" i="5"/>
  <c r="J387" i="5"/>
  <c r="R387" i="5"/>
  <c r="E451" i="5"/>
  <c r="X451" i="5" s="1"/>
  <c r="F451" i="5"/>
  <c r="R451" i="5"/>
  <c r="J451" i="5"/>
  <c r="I451" i="5"/>
  <c r="H451" i="5"/>
  <c r="E571" i="5"/>
  <c r="X571" i="5" s="1"/>
  <c r="H571" i="5"/>
  <c r="R571" i="5"/>
  <c r="J571" i="5"/>
  <c r="F571" i="5"/>
  <c r="I571" i="5"/>
  <c r="E611" i="5"/>
  <c r="X611" i="5" s="1"/>
  <c r="R611" i="5"/>
  <c r="J611" i="5"/>
  <c r="I611" i="5"/>
  <c r="F611" i="5"/>
  <c r="H611" i="5"/>
  <c r="E675" i="5"/>
  <c r="X675" i="5" s="1"/>
  <c r="F675" i="5"/>
  <c r="J675" i="5"/>
  <c r="I675" i="5"/>
  <c r="H675" i="5"/>
  <c r="R675" i="5"/>
  <c r="E739" i="5"/>
  <c r="X739" i="5" s="1"/>
  <c r="H739" i="5"/>
  <c r="F739" i="5"/>
  <c r="R739" i="5"/>
  <c r="J739" i="5"/>
  <c r="I739" i="5"/>
  <c r="E803" i="5"/>
  <c r="X803" i="5" s="1"/>
  <c r="R803" i="5"/>
  <c r="I803" i="5"/>
  <c r="H803" i="5"/>
  <c r="F803" i="5"/>
  <c r="J803" i="5"/>
  <c r="E867" i="5"/>
  <c r="X867" i="5" s="1"/>
  <c r="H867" i="5"/>
  <c r="F867" i="5"/>
  <c r="R867" i="5"/>
  <c r="J867" i="5"/>
  <c r="I867" i="5"/>
  <c r="E955" i="5"/>
  <c r="X955" i="5" s="1"/>
  <c r="J955" i="5"/>
  <c r="I955" i="5"/>
  <c r="R955" i="5"/>
  <c r="H955" i="5"/>
  <c r="F955" i="5"/>
  <c r="E1019" i="5"/>
  <c r="X1019" i="5" s="1"/>
  <c r="I1019" i="5"/>
  <c r="H1019" i="5"/>
  <c r="R1019" i="5"/>
  <c r="F1019" i="5"/>
  <c r="J1019" i="5"/>
  <c r="E1083" i="5"/>
  <c r="X1083" i="5" s="1"/>
  <c r="H1083" i="5"/>
  <c r="I1083" i="5"/>
  <c r="J1083" i="5"/>
  <c r="F1083" i="5"/>
  <c r="R1083" i="5"/>
  <c r="E1107" i="5"/>
  <c r="X1107" i="5" s="1"/>
  <c r="H1107" i="5"/>
  <c r="I1107" i="5"/>
  <c r="F1107" i="5"/>
  <c r="R1107" i="5"/>
  <c r="J1107" i="5"/>
  <c r="E1147" i="5"/>
  <c r="X1147" i="5" s="1"/>
  <c r="H1147" i="5"/>
  <c r="R1147" i="5"/>
  <c r="J1147" i="5"/>
  <c r="I1147" i="5"/>
  <c r="F1147" i="5"/>
  <c r="E1211" i="5"/>
  <c r="X1211" i="5" s="1"/>
  <c r="H1211" i="5"/>
  <c r="J1211" i="5"/>
  <c r="I1211" i="5"/>
  <c r="F1211" i="5"/>
  <c r="R1211" i="5"/>
  <c r="E1275" i="5"/>
  <c r="X1275" i="5" s="1"/>
  <c r="J1275" i="5"/>
  <c r="I1275" i="5"/>
  <c r="F1275" i="5"/>
  <c r="H1275" i="5"/>
  <c r="R1275" i="5"/>
  <c r="E1323" i="5"/>
  <c r="X1323" i="5" s="1"/>
  <c r="I1323" i="5"/>
  <c r="F1323" i="5"/>
  <c r="R1323" i="5"/>
  <c r="J1323" i="5"/>
  <c r="H1323" i="5"/>
  <c r="E1363" i="5"/>
  <c r="X1363" i="5" s="1"/>
  <c r="J1363" i="5"/>
  <c r="I1363" i="5"/>
  <c r="R1363" i="5"/>
  <c r="H1363" i="5"/>
  <c r="F1363" i="5"/>
  <c r="H1387" i="5"/>
  <c r="I1387" i="5"/>
  <c r="F1387" i="5"/>
  <c r="R1387" i="5"/>
  <c r="E1387" i="5"/>
  <c r="X1387" i="5" s="1"/>
  <c r="J1387" i="5"/>
  <c r="E1435" i="5"/>
  <c r="X1435" i="5" s="1"/>
  <c r="R1435" i="5"/>
  <c r="J1435" i="5"/>
  <c r="H1435" i="5"/>
  <c r="I1435" i="5"/>
  <c r="F1435" i="5"/>
  <c r="E1499" i="5"/>
  <c r="X1499" i="5" s="1"/>
  <c r="I1499" i="5"/>
  <c r="H1499" i="5"/>
  <c r="R1499" i="5"/>
  <c r="F1499" i="5"/>
  <c r="J1499" i="5"/>
  <c r="G1563" i="5"/>
  <c r="E1651" i="5"/>
  <c r="X1651" i="5" s="1"/>
  <c r="F1651" i="5"/>
  <c r="I1651" i="5"/>
  <c r="H1651" i="5"/>
  <c r="R1651" i="5"/>
  <c r="J1651" i="5"/>
  <c r="E1691" i="5"/>
  <c r="X1691" i="5" s="1"/>
  <c r="J1691" i="5"/>
  <c r="R1691" i="5"/>
  <c r="F1691" i="5"/>
  <c r="I1691" i="5"/>
  <c r="H1691" i="5"/>
  <c r="E1715" i="5"/>
  <c r="X1715" i="5" s="1"/>
  <c r="R1715" i="5"/>
  <c r="J1715" i="5"/>
  <c r="I1715" i="5"/>
  <c r="H1715" i="5"/>
  <c r="F1715" i="5"/>
  <c r="E1755" i="5"/>
  <c r="X1755" i="5" s="1"/>
  <c r="F1755" i="5"/>
  <c r="R1755" i="5"/>
  <c r="J1755" i="5"/>
  <c r="I1755" i="5"/>
  <c r="H1755" i="5"/>
  <c r="E1819" i="5"/>
  <c r="X1819" i="5" s="1"/>
  <c r="I1819" i="5"/>
  <c r="R1819" i="5"/>
  <c r="J1819" i="5"/>
  <c r="H1819" i="5"/>
  <c r="F1819" i="5"/>
  <c r="E1883" i="5"/>
  <c r="X1883" i="5" s="1"/>
  <c r="J1883" i="5"/>
  <c r="I1883" i="5"/>
  <c r="H1883" i="5"/>
  <c r="F1883" i="5"/>
  <c r="R1883" i="5"/>
  <c r="E2123" i="5"/>
  <c r="X2123" i="5" s="1"/>
  <c r="J2123" i="5"/>
  <c r="R2123" i="5"/>
  <c r="I2123" i="5"/>
  <c r="H2123" i="5"/>
  <c r="F2123" i="5"/>
  <c r="E2147" i="5"/>
  <c r="X2147" i="5" s="1"/>
  <c r="H2147" i="5"/>
  <c r="F2147" i="5"/>
  <c r="I2147" i="5"/>
  <c r="R2147" i="5"/>
  <c r="J2147" i="5"/>
  <c r="E2171" i="5"/>
  <c r="X2171" i="5" s="1"/>
  <c r="R2171" i="5"/>
  <c r="J2171" i="5"/>
  <c r="H2171" i="5"/>
  <c r="F2171" i="5"/>
  <c r="I2171" i="5"/>
  <c r="E2195" i="5"/>
  <c r="X2195" i="5" s="1"/>
  <c r="H2195" i="5"/>
  <c r="F2195" i="5"/>
  <c r="I2195" i="5"/>
  <c r="R2195" i="5"/>
  <c r="J2195" i="5"/>
  <c r="E2219" i="5"/>
  <c r="X2219" i="5" s="1"/>
  <c r="I2219" i="5"/>
  <c r="F2219" i="5"/>
  <c r="H2219" i="5"/>
  <c r="R2219" i="5"/>
  <c r="J2219" i="5"/>
  <c r="E2243" i="5"/>
  <c r="X2243" i="5" s="1"/>
  <c r="R2243" i="5"/>
  <c r="H2243" i="5"/>
  <c r="F2243" i="5"/>
  <c r="I2243" i="5"/>
  <c r="J2243" i="5"/>
  <c r="E2267" i="5"/>
  <c r="X2267" i="5" s="1"/>
  <c r="F2267" i="5"/>
  <c r="R2267" i="5"/>
  <c r="J2267" i="5"/>
  <c r="I2267" i="5"/>
  <c r="H2267" i="5"/>
  <c r="E2315" i="5"/>
  <c r="X2315" i="5" s="1"/>
  <c r="I2315" i="5"/>
  <c r="H2315" i="5"/>
  <c r="F2315" i="5"/>
  <c r="R2315" i="5"/>
  <c r="J2315" i="5"/>
  <c r="E2339" i="5"/>
  <c r="X2339" i="5" s="1"/>
  <c r="F2339" i="5"/>
  <c r="H2339" i="5"/>
  <c r="I2339" i="5"/>
  <c r="J2339" i="5"/>
  <c r="R2339" i="5"/>
  <c r="E2435" i="5"/>
  <c r="J2435" i="5"/>
  <c r="I2435" i="5"/>
  <c r="H2435" i="5"/>
  <c r="F2435" i="5"/>
  <c r="R2435" i="5"/>
  <c r="X34" i="5"/>
  <c r="R34" i="5"/>
  <c r="E187" i="5"/>
  <c r="X187" i="5" s="1"/>
  <c r="R187" i="5"/>
  <c r="I187" i="5"/>
  <c r="J187" i="5"/>
  <c r="F187" i="5"/>
  <c r="H187" i="5"/>
  <c r="E291" i="5"/>
  <c r="X291" i="5" s="1"/>
  <c r="H291" i="5"/>
  <c r="F291" i="5"/>
  <c r="R291" i="5"/>
  <c r="I291" i="5"/>
  <c r="J291" i="5"/>
  <c r="E419" i="5"/>
  <c r="X419" i="5" s="1"/>
  <c r="F419" i="5"/>
  <c r="J419" i="5"/>
  <c r="R419" i="5"/>
  <c r="I419" i="5"/>
  <c r="H419" i="5"/>
  <c r="E483" i="5"/>
  <c r="X483" i="5" s="1"/>
  <c r="H483" i="5"/>
  <c r="F483" i="5"/>
  <c r="R483" i="5"/>
  <c r="I483" i="5"/>
  <c r="J483" i="5"/>
  <c r="E707" i="5"/>
  <c r="X707" i="5" s="1"/>
  <c r="H707" i="5"/>
  <c r="R707" i="5"/>
  <c r="F707" i="5"/>
  <c r="I707" i="5"/>
  <c r="J707" i="5"/>
  <c r="E835" i="5"/>
  <c r="X835" i="5" s="1"/>
  <c r="J835" i="5"/>
  <c r="I835" i="5"/>
  <c r="H835" i="5"/>
  <c r="R835" i="5"/>
  <c r="F835" i="5"/>
  <c r="E923" i="5"/>
  <c r="X923" i="5" s="1"/>
  <c r="I923" i="5"/>
  <c r="H923" i="5"/>
  <c r="F923" i="5"/>
  <c r="R923" i="5"/>
  <c r="J923" i="5"/>
  <c r="E1051" i="5"/>
  <c r="X1051" i="5" s="1"/>
  <c r="J1051" i="5"/>
  <c r="I1051" i="5"/>
  <c r="H1051" i="5"/>
  <c r="F1051" i="5"/>
  <c r="R1051" i="5"/>
  <c r="E1115" i="5"/>
  <c r="X1115" i="5" s="1"/>
  <c r="I1115" i="5"/>
  <c r="H1115" i="5"/>
  <c r="F1115" i="5"/>
  <c r="R1115" i="5"/>
  <c r="J1115" i="5"/>
  <c r="E1307" i="5"/>
  <c r="X1307" i="5" s="1"/>
  <c r="R1307" i="5"/>
  <c r="J1307" i="5"/>
  <c r="H1307" i="5"/>
  <c r="F1307" i="5"/>
  <c r="I1307" i="5"/>
  <c r="I1355" i="5"/>
  <c r="H1355" i="5"/>
  <c r="E1355" i="5"/>
  <c r="X1355" i="5" s="1"/>
  <c r="R1355" i="5"/>
  <c r="F1355" i="5"/>
  <c r="J1355" i="5"/>
  <c r="E1595" i="5"/>
  <c r="X1595" i="5" s="1"/>
  <c r="R1595" i="5"/>
  <c r="J1595" i="5"/>
  <c r="I1595" i="5"/>
  <c r="H1595" i="5"/>
  <c r="F1595" i="5"/>
  <c r="E1683" i="5"/>
  <c r="X1683" i="5" s="1"/>
  <c r="J1683" i="5"/>
  <c r="I1683" i="5"/>
  <c r="H1683" i="5"/>
  <c r="F1683" i="5"/>
  <c r="R1683" i="5"/>
  <c r="E1747" i="5"/>
  <c r="X1747" i="5" s="1"/>
  <c r="F1747" i="5"/>
  <c r="R1747" i="5"/>
  <c r="J1747" i="5"/>
  <c r="I1747" i="5"/>
  <c r="H1747" i="5"/>
  <c r="E1787" i="5"/>
  <c r="X1787" i="5" s="1"/>
  <c r="H1787" i="5"/>
  <c r="F1787" i="5"/>
  <c r="R1787" i="5"/>
  <c r="J1787" i="5"/>
  <c r="I1787" i="5"/>
  <c r="E1947" i="5"/>
  <c r="X1947" i="5" s="1"/>
  <c r="F1947" i="5"/>
  <c r="H1947" i="5"/>
  <c r="I1947" i="5"/>
  <c r="J1947" i="5"/>
  <c r="R1947" i="5"/>
  <c r="E1995" i="5"/>
  <c r="X1995" i="5" s="1"/>
  <c r="F1995" i="5"/>
  <c r="H1995" i="5"/>
  <c r="R1995" i="5"/>
  <c r="I1995" i="5"/>
  <c r="J1995" i="5"/>
  <c r="E2043" i="5"/>
  <c r="X2043" i="5" s="1"/>
  <c r="I2043" i="5"/>
  <c r="R2043" i="5"/>
  <c r="J2043" i="5"/>
  <c r="H2043" i="5"/>
  <c r="F2043" i="5"/>
  <c r="E2419" i="5"/>
  <c r="X2419" i="5" s="1"/>
  <c r="R2419" i="5"/>
  <c r="F2419" i="5"/>
  <c r="J2419" i="5"/>
  <c r="I2419" i="5"/>
  <c r="H2419" i="5"/>
  <c r="X29" i="5"/>
  <c r="R29" i="5"/>
  <c r="X87" i="5"/>
  <c r="R87" i="5"/>
  <c r="E115" i="5"/>
  <c r="X115" i="5" s="1"/>
  <c r="J115" i="5"/>
  <c r="I115" i="5"/>
  <c r="F115" i="5"/>
  <c r="H115" i="5"/>
  <c r="R115" i="5"/>
  <c r="E179" i="5"/>
  <c r="X179" i="5" s="1"/>
  <c r="I179" i="5"/>
  <c r="R179" i="5"/>
  <c r="F179" i="5"/>
  <c r="H179" i="5"/>
  <c r="J179" i="5"/>
  <c r="E283" i="5"/>
  <c r="X283" i="5" s="1"/>
  <c r="I283" i="5"/>
  <c r="R283" i="5"/>
  <c r="J283" i="5"/>
  <c r="H283" i="5"/>
  <c r="F283" i="5"/>
  <c r="E347" i="5"/>
  <c r="X347" i="5" s="1"/>
  <c r="I347" i="5"/>
  <c r="R347" i="5"/>
  <c r="J347" i="5"/>
  <c r="H347" i="5"/>
  <c r="F347" i="5"/>
  <c r="E411" i="5"/>
  <c r="X411" i="5" s="1"/>
  <c r="J411" i="5"/>
  <c r="I411" i="5"/>
  <c r="H411" i="5"/>
  <c r="R411" i="5"/>
  <c r="F411" i="5"/>
  <c r="E475" i="5"/>
  <c r="X475" i="5" s="1"/>
  <c r="R475" i="5"/>
  <c r="H475" i="5"/>
  <c r="I475" i="5"/>
  <c r="J475" i="5"/>
  <c r="F475" i="5"/>
  <c r="E515" i="5"/>
  <c r="X515" i="5" s="1"/>
  <c r="H515" i="5"/>
  <c r="R515" i="5"/>
  <c r="I515" i="5"/>
  <c r="J515" i="5"/>
  <c r="F515" i="5"/>
  <c r="E555" i="5"/>
  <c r="X555" i="5" s="1"/>
  <c r="I555" i="5"/>
  <c r="F555" i="5"/>
  <c r="J555" i="5"/>
  <c r="H555" i="5"/>
  <c r="R555" i="5"/>
  <c r="E635" i="5"/>
  <c r="X635" i="5" s="1"/>
  <c r="R635" i="5"/>
  <c r="J635" i="5"/>
  <c r="H635" i="5"/>
  <c r="F635" i="5"/>
  <c r="I635" i="5"/>
  <c r="E699" i="5"/>
  <c r="X699" i="5" s="1"/>
  <c r="H699" i="5"/>
  <c r="I699" i="5"/>
  <c r="J699" i="5"/>
  <c r="R699" i="5"/>
  <c r="F699" i="5"/>
  <c r="E763" i="5"/>
  <c r="X763" i="5" s="1"/>
  <c r="H763" i="5"/>
  <c r="F763" i="5"/>
  <c r="R763" i="5"/>
  <c r="I763" i="5"/>
  <c r="J763" i="5"/>
  <c r="E827" i="5"/>
  <c r="X827" i="5" s="1"/>
  <c r="F827" i="5"/>
  <c r="I827" i="5"/>
  <c r="H827" i="5"/>
  <c r="R827" i="5"/>
  <c r="J827" i="5"/>
  <c r="E891" i="5"/>
  <c r="X891" i="5" s="1"/>
  <c r="F891" i="5"/>
  <c r="I891" i="5"/>
  <c r="R891" i="5"/>
  <c r="J891" i="5"/>
  <c r="H891" i="5"/>
  <c r="E979" i="5"/>
  <c r="X979" i="5" s="1"/>
  <c r="J979" i="5"/>
  <c r="I979" i="5"/>
  <c r="H979" i="5"/>
  <c r="R979" i="5"/>
  <c r="F979" i="5"/>
  <c r="E1043" i="5"/>
  <c r="X1043" i="5" s="1"/>
  <c r="I1043" i="5"/>
  <c r="H1043" i="5"/>
  <c r="F1043" i="5"/>
  <c r="R1043" i="5"/>
  <c r="J1043" i="5"/>
  <c r="G1107" i="5"/>
  <c r="H1171" i="5"/>
  <c r="F1171" i="5"/>
  <c r="J1171" i="5"/>
  <c r="I1171" i="5"/>
  <c r="E1171" i="5"/>
  <c r="X1171" i="5" s="1"/>
  <c r="R1171" i="5"/>
  <c r="G1211" i="5"/>
  <c r="E1235" i="5"/>
  <c r="X1235" i="5" s="1"/>
  <c r="H1235" i="5"/>
  <c r="F1235" i="5"/>
  <c r="I1235" i="5"/>
  <c r="R1235" i="5"/>
  <c r="J1235" i="5"/>
  <c r="E1259" i="5"/>
  <c r="X1259" i="5" s="1"/>
  <c r="J1259" i="5"/>
  <c r="I1259" i="5"/>
  <c r="H1259" i="5"/>
  <c r="F1259" i="5"/>
  <c r="R1259" i="5"/>
  <c r="E1299" i="5"/>
  <c r="X1299" i="5" s="1"/>
  <c r="H1299" i="5"/>
  <c r="F1299" i="5"/>
  <c r="R1299" i="5"/>
  <c r="J1299" i="5"/>
  <c r="I1299" i="5"/>
  <c r="G1323" i="5"/>
  <c r="G1387" i="5"/>
  <c r="E1411" i="5"/>
  <c r="X1411" i="5" s="1"/>
  <c r="J1411" i="5"/>
  <c r="H1411" i="5"/>
  <c r="R1411" i="5"/>
  <c r="I1411" i="5"/>
  <c r="F1411" i="5"/>
  <c r="G1435" i="5"/>
  <c r="E1459" i="5"/>
  <c r="X1459" i="5" s="1"/>
  <c r="R1459" i="5"/>
  <c r="H1459" i="5"/>
  <c r="J1459" i="5"/>
  <c r="I1459" i="5"/>
  <c r="F1459" i="5"/>
  <c r="E1483" i="5"/>
  <c r="X1483" i="5" s="1"/>
  <c r="H1483" i="5"/>
  <c r="F1483" i="5"/>
  <c r="R1483" i="5"/>
  <c r="J1483" i="5"/>
  <c r="I1483" i="5"/>
  <c r="E1523" i="5"/>
  <c r="X1523" i="5" s="1"/>
  <c r="I1523" i="5"/>
  <c r="J1523" i="5"/>
  <c r="H1523" i="5"/>
  <c r="F1523" i="5"/>
  <c r="R1523" i="5"/>
  <c r="J1587" i="5"/>
  <c r="E1587" i="5"/>
  <c r="X1587" i="5" s="1"/>
  <c r="R1587" i="5"/>
  <c r="I1587" i="5"/>
  <c r="H1587" i="5"/>
  <c r="F1587" i="5"/>
  <c r="E1627" i="5"/>
  <c r="X1627" i="5" s="1"/>
  <c r="H1627" i="5"/>
  <c r="I1627" i="5"/>
  <c r="J1627" i="5"/>
  <c r="F1627" i="5"/>
  <c r="R1627" i="5"/>
  <c r="G1715" i="5"/>
  <c r="E1779" i="5"/>
  <c r="X1779" i="5" s="1"/>
  <c r="I1779" i="5"/>
  <c r="R1779" i="5"/>
  <c r="J1779" i="5"/>
  <c r="H1779" i="5"/>
  <c r="F1779" i="5"/>
  <c r="E1843" i="5"/>
  <c r="X1843" i="5" s="1"/>
  <c r="H1843" i="5"/>
  <c r="R1843" i="5"/>
  <c r="J1843" i="5"/>
  <c r="I1843" i="5"/>
  <c r="F1843" i="5"/>
  <c r="E1907" i="5"/>
  <c r="X1907" i="5" s="1"/>
  <c r="J1907" i="5"/>
  <c r="I1907" i="5"/>
  <c r="H1907" i="5"/>
  <c r="F1907" i="5"/>
  <c r="R1907" i="5"/>
  <c r="E1939" i="5"/>
  <c r="X1939" i="5" s="1"/>
  <c r="R1939" i="5"/>
  <c r="J1939" i="5"/>
  <c r="F1939" i="5"/>
  <c r="I1939" i="5"/>
  <c r="H1939" i="5"/>
  <c r="E1963" i="5"/>
  <c r="X1963" i="5" s="1"/>
  <c r="H1963" i="5"/>
  <c r="F1963" i="5"/>
  <c r="J1963" i="5"/>
  <c r="I1963" i="5"/>
  <c r="R1963" i="5"/>
  <c r="E1987" i="5"/>
  <c r="X1987" i="5" s="1"/>
  <c r="J1987" i="5"/>
  <c r="F1987" i="5"/>
  <c r="R1987" i="5"/>
  <c r="I1987" i="5"/>
  <c r="H1987" i="5"/>
  <c r="E2011" i="5"/>
  <c r="X2011" i="5" s="1"/>
  <c r="R2011" i="5"/>
  <c r="H2011" i="5"/>
  <c r="F2011" i="5"/>
  <c r="J2011" i="5"/>
  <c r="I2011" i="5"/>
  <c r="E2035" i="5"/>
  <c r="X2035" i="5" s="1"/>
  <c r="R2035" i="5"/>
  <c r="J2035" i="5"/>
  <c r="H2035" i="5"/>
  <c r="I2035" i="5"/>
  <c r="F2035" i="5"/>
  <c r="E2291" i="5"/>
  <c r="X2291" i="5" s="1"/>
  <c r="R2291" i="5"/>
  <c r="J2291" i="5"/>
  <c r="I2291" i="5"/>
  <c r="H2291" i="5"/>
  <c r="F2291" i="5"/>
  <c r="E2363" i="5"/>
  <c r="X2363" i="5" s="1"/>
  <c r="H2363" i="5"/>
  <c r="F2363" i="5"/>
  <c r="R2363" i="5"/>
  <c r="I2363" i="5"/>
  <c r="J2363" i="5"/>
  <c r="E2387" i="5"/>
  <c r="X2387" i="5" s="1"/>
  <c r="R2387" i="5"/>
  <c r="J2387" i="5"/>
  <c r="I2387" i="5"/>
  <c r="H2387" i="5"/>
  <c r="F2387" i="5"/>
  <c r="E2411" i="5"/>
  <c r="X2411" i="5" s="1"/>
  <c r="I2411" i="5"/>
  <c r="R2411" i="5"/>
  <c r="F2411" i="5"/>
  <c r="H2411" i="5"/>
  <c r="J2411" i="5"/>
  <c r="X95" i="5"/>
  <c r="R95" i="5"/>
  <c r="E123" i="5"/>
  <c r="X123" i="5" s="1"/>
  <c r="H123" i="5"/>
  <c r="R123" i="5"/>
  <c r="F123" i="5"/>
  <c r="J123" i="5"/>
  <c r="I123" i="5"/>
  <c r="E355" i="5"/>
  <c r="X355" i="5" s="1"/>
  <c r="I355" i="5"/>
  <c r="F355" i="5"/>
  <c r="R355" i="5"/>
  <c r="J355" i="5"/>
  <c r="H355" i="5"/>
  <c r="E643" i="5"/>
  <c r="X643" i="5" s="1"/>
  <c r="F643" i="5"/>
  <c r="I643" i="5"/>
  <c r="J643" i="5"/>
  <c r="H643" i="5"/>
  <c r="R643" i="5"/>
  <c r="E771" i="5"/>
  <c r="X771" i="5" s="1"/>
  <c r="F771" i="5"/>
  <c r="J771" i="5"/>
  <c r="H771" i="5"/>
  <c r="R771" i="5"/>
  <c r="I771" i="5"/>
  <c r="E899" i="5"/>
  <c r="X899" i="5" s="1"/>
  <c r="R899" i="5"/>
  <c r="F899" i="5"/>
  <c r="J899" i="5"/>
  <c r="I899" i="5"/>
  <c r="H899" i="5"/>
  <c r="E987" i="5"/>
  <c r="X987" i="5" s="1"/>
  <c r="R987" i="5"/>
  <c r="J987" i="5"/>
  <c r="I987" i="5"/>
  <c r="H987" i="5"/>
  <c r="F987" i="5"/>
  <c r="E1219" i="5"/>
  <c r="X1219" i="5" s="1"/>
  <c r="H1219" i="5"/>
  <c r="R1219" i="5"/>
  <c r="J1219" i="5"/>
  <c r="I1219" i="5"/>
  <c r="F1219" i="5"/>
  <c r="E1331" i="5"/>
  <c r="X1331" i="5" s="1"/>
  <c r="I1331" i="5"/>
  <c r="H1331" i="5"/>
  <c r="F1331" i="5"/>
  <c r="R1331" i="5"/>
  <c r="J1331" i="5"/>
  <c r="I1515" i="5"/>
  <c r="H1515" i="5"/>
  <c r="F1515" i="5"/>
  <c r="E1515" i="5"/>
  <c r="X1515" i="5" s="1"/>
  <c r="R1515" i="5"/>
  <c r="J1515" i="5"/>
  <c r="E1723" i="5"/>
  <c r="X1723" i="5" s="1"/>
  <c r="F1723" i="5"/>
  <c r="R1723" i="5"/>
  <c r="J1723" i="5"/>
  <c r="I1723" i="5"/>
  <c r="H1723" i="5"/>
  <c r="E1851" i="5"/>
  <c r="X1851" i="5" s="1"/>
  <c r="F1851" i="5"/>
  <c r="I1851" i="5"/>
  <c r="R1851" i="5"/>
  <c r="H1851" i="5"/>
  <c r="J1851" i="5"/>
  <c r="E2019" i="5"/>
  <c r="X2019" i="5" s="1"/>
  <c r="H2019" i="5"/>
  <c r="J2019" i="5"/>
  <c r="I2019" i="5"/>
  <c r="R2019" i="5"/>
  <c r="F2019" i="5"/>
  <c r="E2067" i="5"/>
  <c r="X2067" i="5" s="1"/>
  <c r="I2067" i="5"/>
  <c r="H2067" i="5"/>
  <c r="F2067" i="5"/>
  <c r="R2067" i="5"/>
  <c r="J2067" i="5"/>
  <c r="E2395" i="5"/>
  <c r="X2395" i="5" s="1"/>
  <c r="J2395" i="5"/>
  <c r="R2395" i="5"/>
  <c r="I2395" i="5"/>
  <c r="H2395" i="5"/>
  <c r="F2395" i="5"/>
  <c r="X48" i="5"/>
  <c r="R48" i="5"/>
  <c r="E139" i="5"/>
  <c r="X139" i="5" s="1"/>
  <c r="R139" i="5"/>
  <c r="F139" i="5"/>
  <c r="J139" i="5"/>
  <c r="H139" i="5"/>
  <c r="I139" i="5"/>
  <c r="E203" i="5"/>
  <c r="X203" i="5" s="1"/>
  <c r="J203" i="5"/>
  <c r="R203" i="5"/>
  <c r="F203" i="5"/>
  <c r="H203" i="5"/>
  <c r="I203" i="5"/>
  <c r="E243" i="5"/>
  <c r="X243" i="5" s="1"/>
  <c r="R243" i="5"/>
  <c r="F243" i="5"/>
  <c r="I243" i="5"/>
  <c r="H243" i="5"/>
  <c r="J243" i="5"/>
  <c r="E307" i="5"/>
  <c r="X307" i="5" s="1"/>
  <c r="J307" i="5"/>
  <c r="I307" i="5"/>
  <c r="H307" i="5"/>
  <c r="F307" i="5"/>
  <c r="R307" i="5"/>
  <c r="E371" i="5"/>
  <c r="X371" i="5" s="1"/>
  <c r="I371" i="5"/>
  <c r="R371" i="5"/>
  <c r="J371" i="5"/>
  <c r="H371" i="5"/>
  <c r="F371" i="5"/>
  <c r="E435" i="5"/>
  <c r="X435" i="5" s="1"/>
  <c r="R435" i="5"/>
  <c r="F435" i="5"/>
  <c r="J435" i="5"/>
  <c r="I435" i="5"/>
  <c r="H435" i="5"/>
  <c r="E499" i="5"/>
  <c r="X499" i="5" s="1"/>
  <c r="H499" i="5"/>
  <c r="R499" i="5"/>
  <c r="J499" i="5"/>
  <c r="F499" i="5"/>
  <c r="I499" i="5"/>
  <c r="E539" i="5"/>
  <c r="X539" i="5" s="1"/>
  <c r="H539" i="5"/>
  <c r="F539" i="5"/>
  <c r="J539" i="5"/>
  <c r="R539" i="5"/>
  <c r="I539" i="5"/>
  <c r="E595" i="5"/>
  <c r="X595" i="5" s="1"/>
  <c r="I595" i="5"/>
  <c r="H595" i="5"/>
  <c r="R595" i="5"/>
  <c r="F595" i="5"/>
  <c r="J595" i="5"/>
  <c r="E659" i="5"/>
  <c r="X659" i="5" s="1"/>
  <c r="J659" i="5"/>
  <c r="I659" i="5"/>
  <c r="H659" i="5"/>
  <c r="R659" i="5"/>
  <c r="F659" i="5"/>
  <c r="E723" i="5"/>
  <c r="X723" i="5" s="1"/>
  <c r="R723" i="5"/>
  <c r="H723" i="5"/>
  <c r="F723" i="5"/>
  <c r="J723" i="5"/>
  <c r="I723" i="5"/>
  <c r="E787" i="5"/>
  <c r="X787" i="5" s="1"/>
  <c r="H787" i="5"/>
  <c r="F787" i="5"/>
  <c r="R787" i="5"/>
  <c r="I787" i="5"/>
  <c r="J787" i="5"/>
  <c r="E851" i="5"/>
  <c r="X851" i="5" s="1"/>
  <c r="H851" i="5"/>
  <c r="F851" i="5"/>
  <c r="R851" i="5"/>
  <c r="I851" i="5"/>
  <c r="J851" i="5"/>
  <c r="E915" i="5"/>
  <c r="X915" i="5" s="1"/>
  <c r="R915" i="5"/>
  <c r="I915" i="5"/>
  <c r="F915" i="5"/>
  <c r="H915" i="5"/>
  <c r="J915" i="5"/>
  <c r="E939" i="5"/>
  <c r="X939" i="5" s="1"/>
  <c r="R939" i="5"/>
  <c r="J939" i="5"/>
  <c r="I939" i="5"/>
  <c r="H939" i="5"/>
  <c r="F939" i="5"/>
  <c r="J1003" i="5"/>
  <c r="F1003" i="5"/>
  <c r="I1003" i="5"/>
  <c r="H1003" i="5"/>
  <c r="E1003" i="5"/>
  <c r="X1003" i="5" s="1"/>
  <c r="R1003" i="5"/>
  <c r="E1067" i="5"/>
  <c r="X1067" i="5" s="1"/>
  <c r="I1067" i="5"/>
  <c r="H1067" i="5"/>
  <c r="F1067" i="5"/>
  <c r="R1067" i="5"/>
  <c r="J1067" i="5"/>
  <c r="E1131" i="5"/>
  <c r="X1131" i="5" s="1"/>
  <c r="R1131" i="5"/>
  <c r="J1131" i="5"/>
  <c r="I1131" i="5"/>
  <c r="H1131" i="5"/>
  <c r="F1131" i="5"/>
  <c r="F1243" i="5"/>
  <c r="J1243" i="5"/>
  <c r="E1243" i="5"/>
  <c r="X1243" i="5" s="1"/>
  <c r="I1243" i="5"/>
  <c r="H1243" i="5"/>
  <c r="R1243" i="5"/>
  <c r="E1347" i="5"/>
  <c r="X1347" i="5" s="1"/>
  <c r="I1347" i="5"/>
  <c r="R1347" i="5"/>
  <c r="F1347" i="5"/>
  <c r="H1347" i="5"/>
  <c r="J1347" i="5"/>
  <c r="E1371" i="5"/>
  <c r="X1371" i="5" s="1"/>
  <c r="I1371" i="5"/>
  <c r="H1371" i="5"/>
  <c r="F1371" i="5"/>
  <c r="J1371" i="5"/>
  <c r="R1371" i="5"/>
  <c r="E1419" i="5"/>
  <c r="X1419" i="5" s="1"/>
  <c r="F1419" i="5"/>
  <c r="R1419" i="5"/>
  <c r="J1419" i="5"/>
  <c r="H1419" i="5"/>
  <c r="I1419" i="5"/>
  <c r="E1547" i="5"/>
  <c r="X1547" i="5" s="1"/>
  <c r="I1547" i="5"/>
  <c r="F1547" i="5"/>
  <c r="R1547" i="5"/>
  <c r="J1547" i="5"/>
  <c r="H1547" i="5"/>
  <c r="E1611" i="5"/>
  <c r="X1611" i="5" s="1"/>
  <c r="I1611" i="5"/>
  <c r="H1611" i="5"/>
  <c r="J1611" i="5"/>
  <c r="R1611" i="5"/>
  <c r="F1611" i="5"/>
  <c r="E1675" i="5"/>
  <c r="X1675" i="5" s="1"/>
  <c r="R1675" i="5"/>
  <c r="F1675" i="5"/>
  <c r="J1675" i="5"/>
  <c r="I1675" i="5"/>
  <c r="H1675" i="5"/>
  <c r="E1699" i="5"/>
  <c r="X1699" i="5" s="1"/>
  <c r="R1699" i="5"/>
  <c r="J1699" i="5"/>
  <c r="I1699" i="5"/>
  <c r="H1699" i="5"/>
  <c r="F1699" i="5"/>
  <c r="E1739" i="5"/>
  <c r="X1739" i="5" s="1"/>
  <c r="F1739" i="5"/>
  <c r="R1739" i="5"/>
  <c r="J1739" i="5"/>
  <c r="I1739" i="5"/>
  <c r="H1739" i="5"/>
  <c r="E1763" i="5"/>
  <c r="X1763" i="5" s="1"/>
  <c r="R1763" i="5"/>
  <c r="I1763" i="5"/>
  <c r="H1763" i="5"/>
  <c r="F1763" i="5"/>
  <c r="J1763" i="5"/>
  <c r="E1803" i="5"/>
  <c r="X1803" i="5" s="1"/>
  <c r="H1803" i="5"/>
  <c r="F1803" i="5"/>
  <c r="R1803" i="5"/>
  <c r="J1803" i="5"/>
  <c r="I1803" i="5"/>
  <c r="E1867" i="5"/>
  <c r="X1867" i="5" s="1"/>
  <c r="H1867" i="5"/>
  <c r="R1867" i="5"/>
  <c r="J1867" i="5"/>
  <c r="I1867" i="5"/>
  <c r="F1867" i="5"/>
  <c r="E2059" i="5"/>
  <c r="X2059" i="5" s="1"/>
  <c r="H2059" i="5"/>
  <c r="I2059" i="5"/>
  <c r="F2059" i="5"/>
  <c r="J2059" i="5"/>
  <c r="R2059" i="5"/>
  <c r="E2083" i="5"/>
  <c r="X2083" i="5" s="1"/>
  <c r="I2083" i="5"/>
  <c r="F2083" i="5"/>
  <c r="H2083" i="5"/>
  <c r="R2083" i="5"/>
  <c r="J2083" i="5"/>
  <c r="E2107" i="5"/>
  <c r="X2107" i="5" s="1"/>
  <c r="H2107" i="5"/>
  <c r="F2107" i="5"/>
  <c r="J2107" i="5"/>
  <c r="R2107" i="5"/>
  <c r="I2107" i="5"/>
  <c r="E2131" i="5"/>
  <c r="X2131" i="5" s="1"/>
  <c r="I2131" i="5"/>
  <c r="F2131" i="5"/>
  <c r="H2131" i="5"/>
  <c r="J2131" i="5"/>
  <c r="R2131" i="5"/>
  <c r="E2227" i="5"/>
  <c r="X2227" i="5" s="1"/>
  <c r="R2227" i="5"/>
  <c r="J2227" i="5"/>
  <c r="I2227" i="5"/>
  <c r="F2227" i="5"/>
  <c r="H2227" i="5"/>
  <c r="E2443" i="5"/>
  <c r="F2443" i="5"/>
  <c r="R2443" i="5"/>
  <c r="J2443" i="5"/>
  <c r="I2443" i="5"/>
  <c r="H2443" i="5"/>
  <c r="X13" i="5"/>
  <c r="R13" i="5"/>
  <c r="X71" i="5"/>
  <c r="R71" i="5"/>
  <c r="G123" i="5"/>
  <c r="E163" i="5"/>
  <c r="X163" i="5" s="1"/>
  <c r="F163" i="5"/>
  <c r="R163" i="5"/>
  <c r="J163" i="5"/>
  <c r="I163" i="5"/>
  <c r="H163" i="5"/>
  <c r="G187" i="5"/>
  <c r="E227" i="5"/>
  <c r="X227" i="5" s="1"/>
  <c r="H227" i="5"/>
  <c r="I227" i="5"/>
  <c r="R227" i="5"/>
  <c r="J227" i="5"/>
  <c r="F227" i="5"/>
  <c r="E267" i="5"/>
  <c r="X267" i="5" s="1"/>
  <c r="R267" i="5"/>
  <c r="J267" i="5"/>
  <c r="F267" i="5"/>
  <c r="H267" i="5"/>
  <c r="I267" i="5"/>
  <c r="G291" i="5"/>
  <c r="E331" i="5"/>
  <c r="X331" i="5" s="1"/>
  <c r="I331" i="5"/>
  <c r="R331" i="5"/>
  <c r="J331" i="5"/>
  <c r="F331" i="5"/>
  <c r="H331" i="5"/>
  <c r="G355" i="5"/>
  <c r="E395" i="5"/>
  <c r="X395" i="5" s="1"/>
  <c r="R395" i="5"/>
  <c r="J395" i="5"/>
  <c r="H395" i="5"/>
  <c r="I395" i="5"/>
  <c r="F395" i="5"/>
  <c r="G419" i="5"/>
  <c r="E459" i="5"/>
  <c r="X459" i="5" s="1"/>
  <c r="I459" i="5"/>
  <c r="R459" i="5"/>
  <c r="F459" i="5"/>
  <c r="H459" i="5"/>
  <c r="J459" i="5"/>
  <c r="G483" i="5"/>
  <c r="E523" i="5"/>
  <c r="X523" i="5" s="1"/>
  <c r="F523" i="5"/>
  <c r="J523" i="5"/>
  <c r="I523" i="5"/>
  <c r="H523" i="5"/>
  <c r="R523" i="5"/>
  <c r="E579" i="5"/>
  <c r="X579" i="5" s="1"/>
  <c r="I579" i="5"/>
  <c r="F579" i="5"/>
  <c r="H579" i="5"/>
  <c r="R579" i="5"/>
  <c r="J579" i="5"/>
  <c r="E619" i="5"/>
  <c r="X619" i="5" s="1"/>
  <c r="H619" i="5"/>
  <c r="I619" i="5"/>
  <c r="F619" i="5"/>
  <c r="R619" i="5"/>
  <c r="J619" i="5"/>
  <c r="G643" i="5"/>
  <c r="E683" i="5"/>
  <c r="X683" i="5" s="1"/>
  <c r="R683" i="5"/>
  <c r="F683" i="5"/>
  <c r="J683" i="5"/>
  <c r="I683" i="5"/>
  <c r="H683" i="5"/>
  <c r="G707" i="5"/>
  <c r="E747" i="5"/>
  <c r="X747" i="5" s="1"/>
  <c r="J747" i="5"/>
  <c r="I747" i="5"/>
  <c r="H747" i="5"/>
  <c r="F747" i="5"/>
  <c r="R747" i="5"/>
  <c r="G771" i="5"/>
  <c r="E811" i="5"/>
  <c r="X811" i="5" s="1"/>
  <c r="F811" i="5"/>
  <c r="J811" i="5"/>
  <c r="I811" i="5"/>
  <c r="R811" i="5"/>
  <c r="H811" i="5"/>
  <c r="G835" i="5"/>
  <c r="E875" i="5"/>
  <c r="X875" i="5" s="1"/>
  <c r="R875" i="5"/>
  <c r="I875" i="5"/>
  <c r="J875" i="5"/>
  <c r="F875" i="5"/>
  <c r="H875" i="5"/>
  <c r="G899" i="5"/>
  <c r="G923" i="5"/>
  <c r="E963" i="5"/>
  <c r="X963" i="5" s="1"/>
  <c r="J963" i="5"/>
  <c r="H963" i="5"/>
  <c r="F963" i="5"/>
  <c r="I963" i="5"/>
  <c r="R963" i="5"/>
  <c r="G987" i="5"/>
  <c r="E1027" i="5"/>
  <c r="X1027" i="5" s="1"/>
  <c r="H1027" i="5"/>
  <c r="F1027" i="5"/>
  <c r="R1027" i="5"/>
  <c r="J1027" i="5"/>
  <c r="I1027" i="5"/>
  <c r="G1051" i="5"/>
  <c r="E1091" i="5"/>
  <c r="X1091" i="5" s="1"/>
  <c r="R1091" i="5"/>
  <c r="J1091" i="5"/>
  <c r="I1091" i="5"/>
  <c r="H1091" i="5"/>
  <c r="F1091" i="5"/>
  <c r="G1115" i="5"/>
  <c r="E1155" i="5"/>
  <c r="X1155" i="5" s="1"/>
  <c r="R1155" i="5"/>
  <c r="H1155" i="5"/>
  <c r="I1155" i="5"/>
  <c r="F1155" i="5"/>
  <c r="J1155" i="5"/>
  <c r="I1179" i="5"/>
  <c r="F1179" i="5"/>
  <c r="H1179" i="5"/>
  <c r="E1179" i="5"/>
  <c r="X1179" i="5" s="1"/>
  <c r="R1179" i="5"/>
  <c r="J1179" i="5"/>
  <c r="E1195" i="5"/>
  <c r="X1195" i="5" s="1"/>
  <c r="F1195" i="5"/>
  <c r="R1195" i="5"/>
  <c r="H1195" i="5"/>
  <c r="J1195" i="5"/>
  <c r="I1195" i="5"/>
  <c r="G1219" i="5"/>
  <c r="E1283" i="5"/>
  <c r="X1283" i="5" s="1"/>
  <c r="H1283" i="5"/>
  <c r="J1283" i="5"/>
  <c r="I1283" i="5"/>
  <c r="R1283" i="5"/>
  <c r="F1283" i="5"/>
  <c r="G1307" i="5"/>
  <c r="G1331" i="5"/>
  <c r="G1371" i="5"/>
  <c r="E1395" i="5"/>
  <c r="X1395" i="5" s="1"/>
  <c r="I1395" i="5"/>
  <c r="H1395" i="5"/>
  <c r="R1395" i="5"/>
  <c r="F1395" i="5"/>
  <c r="J1395" i="5"/>
  <c r="G1419" i="5"/>
  <c r="R1443" i="5"/>
  <c r="J1443" i="5"/>
  <c r="H1443" i="5"/>
  <c r="I1443" i="5"/>
  <c r="E1443" i="5"/>
  <c r="X1443" i="5" s="1"/>
  <c r="F1443" i="5"/>
  <c r="I1467" i="5"/>
  <c r="F1467" i="5"/>
  <c r="E1467" i="5"/>
  <c r="X1467" i="5" s="1"/>
  <c r="J1467" i="5"/>
  <c r="H1467" i="5"/>
  <c r="R1467" i="5"/>
  <c r="E1507" i="5"/>
  <c r="X1507" i="5" s="1"/>
  <c r="I1507" i="5"/>
  <c r="R1507" i="5"/>
  <c r="J1507" i="5"/>
  <c r="F1507" i="5"/>
  <c r="H1507" i="5"/>
  <c r="E1531" i="5"/>
  <c r="X1531" i="5" s="1"/>
  <c r="I1531" i="5"/>
  <c r="H1531" i="5"/>
  <c r="R1531" i="5"/>
  <c r="F1531" i="5"/>
  <c r="J1531" i="5"/>
  <c r="E1571" i="5"/>
  <c r="X1571" i="5" s="1"/>
  <c r="I1571" i="5"/>
  <c r="H1571" i="5"/>
  <c r="J1571" i="5"/>
  <c r="F1571" i="5"/>
  <c r="R1571" i="5"/>
  <c r="G1595" i="5"/>
  <c r="G1611" i="5"/>
  <c r="E1635" i="5"/>
  <c r="X1635" i="5" s="1"/>
  <c r="I1635" i="5"/>
  <c r="H1635" i="5"/>
  <c r="J1635" i="5"/>
  <c r="R1635" i="5"/>
  <c r="F1635" i="5"/>
  <c r="G1699" i="5"/>
  <c r="G1723" i="5"/>
  <c r="G1787" i="5"/>
  <c r="E1827" i="5"/>
  <c r="X1827" i="5" s="1"/>
  <c r="R1827" i="5"/>
  <c r="J1827" i="5"/>
  <c r="I1827" i="5"/>
  <c r="H1827" i="5"/>
  <c r="F1827" i="5"/>
  <c r="G1851" i="5"/>
  <c r="E1891" i="5"/>
  <c r="X1891" i="5" s="1"/>
  <c r="H1891" i="5"/>
  <c r="F1891" i="5"/>
  <c r="R1891" i="5"/>
  <c r="J1891" i="5"/>
  <c r="I1891" i="5"/>
  <c r="E1915" i="5"/>
  <c r="X1915" i="5" s="1"/>
  <c r="F1915" i="5"/>
  <c r="J1915" i="5"/>
  <c r="I1915" i="5"/>
  <c r="R1915" i="5"/>
  <c r="H1915" i="5"/>
  <c r="G1947" i="5"/>
  <c r="E1971" i="5"/>
  <c r="X1971" i="5" s="1"/>
  <c r="J1971" i="5"/>
  <c r="I1971" i="5"/>
  <c r="R1971" i="5"/>
  <c r="H1971" i="5"/>
  <c r="F1971" i="5"/>
  <c r="G1995" i="5"/>
  <c r="G2019" i="5"/>
  <c r="G2043" i="5"/>
  <c r="G2067" i="5"/>
  <c r="E2155" i="5"/>
  <c r="X2155" i="5" s="1"/>
  <c r="I2155" i="5"/>
  <c r="R2155" i="5"/>
  <c r="H2155" i="5"/>
  <c r="J2155" i="5"/>
  <c r="F2155" i="5"/>
  <c r="E2179" i="5"/>
  <c r="X2179" i="5" s="1"/>
  <c r="R2179" i="5"/>
  <c r="H2179" i="5"/>
  <c r="J2179" i="5"/>
  <c r="I2179" i="5"/>
  <c r="F2179" i="5"/>
  <c r="E2203" i="5"/>
  <c r="X2203" i="5" s="1"/>
  <c r="I2203" i="5"/>
  <c r="H2203" i="5"/>
  <c r="R2203" i="5"/>
  <c r="F2203" i="5"/>
  <c r="J2203" i="5"/>
  <c r="E2251" i="5"/>
  <c r="X2251" i="5" s="1"/>
  <c r="F2251" i="5"/>
  <c r="J2251" i="5"/>
  <c r="R2251" i="5"/>
  <c r="I2251" i="5"/>
  <c r="H2251" i="5"/>
  <c r="E2275" i="5"/>
  <c r="X2275" i="5" s="1"/>
  <c r="H2275" i="5"/>
  <c r="R2275" i="5"/>
  <c r="J2275" i="5"/>
  <c r="I2275" i="5"/>
  <c r="F2275" i="5"/>
  <c r="E2299" i="5"/>
  <c r="X2299" i="5" s="1"/>
  <c r="H2299" i="5"/>
  <c r="R2299" i="5"/>
  <c r="F2299" i="5"/>
  <c r="J2299" i="5"/>
  <c r="I2299" i="5"/>
  <c r="E2323" i="5"/>
  <c r="X2323" i="5" s="1"/>
  <c r="H2323" i="5"/>
  <c r="F2323" i="5"/>
  <c r="R2323" i="5"/>
  <c r="J2323" i="5"/>
  <c r="I2323" i="5"/>
  <c r="E2347" i="5"/>
  <c r="X2347" i="5" s="1"/>
  <c r="I2347" i="5"/>
  <c r="H2347" i="5"/>
  <c r="F2347" i="5"/>
  <c r="J2347" i="5"/>
  <c r="R2347" i="5"/>
  <c r="E2371" i="5"/>
  <c r="X2371" i="5" s="1"/>
  <c r="H2371" i="5"/>
  <c r="F2371" i="5"/>
  <c r="I2371" i="5"/>
  <c r="R2371" i="5"/>
  <c r="J2371" i="5"/>
  <c r="G2395" i="5"/>
  <c r="G2419" i="5"/>
  <c r="C44" i="6"/>
  <c r="C45" i="6"/>
  <c r="F52" i="6"/>
  <c r="H52" i="6" s="1"/>
  <c r="F68" i="6"/>
  <c r="F42" i="6"/>
  <c r="H42" i="6" s="1"/>
  <c r="F47" i="6"/>
  <c r="H47" i="6" s="1"/>
  <c r="H27" i="6"/>
  <c r="F32" i="6"/>
  <c r="H32" i="6" s="1"/>
  <c r="F37" i="6"/>
  <c r="H37" i="6" s="1"/>
  <c r="K68" i="6"/>
  <c r="D17" i="6"/>
  <c r="F46" i="6"/>
  <c r="H46" i="6" s="1"/>
  <c r="F41" i="6"/>
  <c r="H41" i="6" s="1"/>
  <c r="H26" i="6"/>
  <c r="F67" i="6"/>
  <c r="F31" i="6"/>
  <c r="H31" i="6" s="1"/>
  <c r="F36" i="6"/>
  <c r="H36" i="6" s="1"/>
  <c r="F51" i="6"/>
  <c r="H51" i="6" s="1"/>
  <c r="D54" i="6"/>
  <c r="C54" i="6"/>
  <c r="C29" i="6"/>
  <c r="F60" i="6"/>
  <c r="H60" i="6" s="1"/>
  <c r="F63" i="6"/>
  <c r="H63" i="6" s="1"/>
  <c r="F59" i="6"/>
  <c r="H59" i="6" s="1"/>
  <c r="F57" i="6"/>
  <c r="H57" i="6" s="1"/>
  <c r="F55" i="6"/>
  <c r="F58" i="6"/>
  <c r="H58" i="6" s="1"/>
  <c r="F62" i="6"/>
  <c r="H62" i="6" s="1"/>
  <c r="H64" i="6"/>
  <c r="B64" i="6"/>
  <c r="C65" i="6" l="1"/>
  <c r="H67" i="6"/>
  <c r="D67" i="6" s="1"/>
  <c r="C66" i="6"/>
  <c r="H68" i="6"/>
  <c r="D68" i="6" s="1"/>
  <c r="X5" i="5"/>
  <c r="G69" i="6" a="1"/>
  <c r="G69" i="6" s="1"/>
  <c r="H69" i="6" s="1"/>
  <c r="D26" i="6"/>
  <c r="C26" i="6"/>
  <c r="D47" i="6"/>
  <c r="C47" i="6"/>
  <c r="D41" i="6"/>
  <c r="C41" i="6"/>
  <c r="D46" i="6"/>
  <c r="C46" i="6"/>
  <c r="D51" i="6"/>
  <c r="C51" i="6"/>
  <c r="D42" i="6"/>
  <c r="C42" i="6"/>
  <c r="D36" i="6"/>
  <c r="C36" i="6"/>
  <c r="D32" i="6"/>
  <c r="C32" i="6"/>
  <c r="D37" i="6"/>
  <c r="C37" i="6"/>
  <c r="D31" i="6"/>
  <c r="C31" i="6"/>
  <c r="D27" i="6"/>
  <c r="C27" i="6"/>
  <c r="D52" i="6"/>
  <c r="C52" i="6"/>
  <c r="D62" i="6"/>
  <c r="C62" i="6"/>
  <c r="D59" i="6"/>
  <c r="C59" i="6"/>
  <c r="D63" i="6"/>
  <c r="C63" i="6"/>
  <c r="D58" i="6"/>
  <c r="C58" i="6"/>
  <c r="H55" i="6"/>
  <c r="F56" i="6"/>
  <c r="H56" i="6" s="1"/>
  <c r="D57" i="6"/>
  <c r="C57" i="6"/>
  <c r="D60" i="6"/>
  <c r="C60" i="6"/>
  <c r="C64" i="6"/>
  <c r="D64" i="6"/>
  <c r="C67" i="6" l="1"/>
  <c r="C68" i="6"/>
  <c r="D56" i="6"/>
  <c r="C56" i="6"/>
  <c r="H70" i="6"/>
  <c r="D2" i="6" s="1"/>
  <c r="D55" i="6"/>
  <c r="C55"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<sst xmlns="http://schemas.openxmlformats.org/spreadsheetml/2006/main" count="23226" uniqueCount="15839">
  <si>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</si>
  <si>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</si>
  <si>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</si>
  <si>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</si>
  <si>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</si>
  <si>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</si>
  <si>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</si>
  <si>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</si>
  <si>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</si>
  <si>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</si>
  <si>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</si>
  <si>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</si>
  <si>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</si>
  <si>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</si>
  <si>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</si>
  <si>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</si>
  <si>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</si>
  <si>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</si>
  <si>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</si>
  <si>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</si>
  <si>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</si>
  <si>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</si>
  <si>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</si>
  <si>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</si>
  <si>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</si>
  <si>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</si>
  <si>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</si>
  <si>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</si>
  <si>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</si>
  <si>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</si>
  <si>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</si>
  <si>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</si>
  <si>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</si>
  <si>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</si>
  <si>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</si>
  <si>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</si>
  <si>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</si>
  <si>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</si>
  <si>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</si>
  <si>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</si>
  <si>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</si>
  <si>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</si>
  <si>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</si>
  <si>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</si>
  <si>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</si>
  <si>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</si>
  <si>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</si>
  <si>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</si>
  <si>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</si>
  <si>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</si>
  <si>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</si>
  <si>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</si>
  <si>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</si>
  <si>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</si>
  <si>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</si>
  <si>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</si>
  <si>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</si>
  <si>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</si>
  <si>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</si>
  <si>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</si>
  <si>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</si>
  <si>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</si>
  <si>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</si>
  <si>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</si>
  <si>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</si>
  <si>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</si>
  <si>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</si>
  <si>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</si>
  <si>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</si>
  <si>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</si>
  <si>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</si>
  <si>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</si>
  <si>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</si>
  <si>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</si>
  <si>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</si>
  <si>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</si>
  <si>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</si>
  <si>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</si>
  <si>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</si>
  <si>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</si>
  <si>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</si>
  <si>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</si>
  <si>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</si>
  <si>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</si>
  <si>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</si>
  <si>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</si>
  <si>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</si>
  <si>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</si>
  <si>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</si>
  <si>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</si>
  <si>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</si>
  <si>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</si>
  <si>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</si>
  <si>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</si>
  <si>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</si>
  <si>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</si>
  <si>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</si>
  <si>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</si>
  <si>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</si>
  <si>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</si>
  <si>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</si>
  <si>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</si>
  <si>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</si>
  <si>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</si>
  <si>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</si>
  <si>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</si>
  <si>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</si>
  <si>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</si>
  <si>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</si>
  <si>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</si>
  <si>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</si>
  <si>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</si>
  <si>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</si>
  <si>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</si>
  <si>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</si>
  <si>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</si>
  <si>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</si>
  <si>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</si>
  <si>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</si>
  <si>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</si>
  <si>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</si>
  <si>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</si>
  <si>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</si>
  <si>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</si>
  <si>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</si>
  <si>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</si>
  <si>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</si>
  <si>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</si>
  <si>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</si>
  <si>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</si>
  <si>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</si>
  <si>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</si>
  <si>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</si>
  <si>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</si>
  <si>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</si>
  <si>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</si>
  <si>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</si>
  <si>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</si>
  <si>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</si>
  <si>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</si>
  <si>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</si>
  <si>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</si>
  <si>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</si>
  <si>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</si>
  <si>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</si>
  <si>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</si>
  <si>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</si>
  <si>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</si>
  <si>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</si>
  <si>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</si>
  <si>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</si>
  <si>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</si>
  <si>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</si>
  <si>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</si>
  <si>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</si>
  <si>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</si>
  <si>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</si>
  <si>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</si>
  <si>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</si>
  <si>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</si>
  <si>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</si>
  <si>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</si>
  <si>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</si>
  <si>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</si>
  <si>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</si>
  <si>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</si>
  <si>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</si>
  <si>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</si>
  <si>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</si>
  <si>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</si>
  <si>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</si>
  <si>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</si>
  <si>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</si>
  <si>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</si>
  <si>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</si>
  <si>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</si>
  <si>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</si>
  <si>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</si>
  <si>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</si>
  <si>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</si>
  <si>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</si>
  <si>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</si>
  <si>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</si>
  <si>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</si>
  <si>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</si>
  <si>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</si>
  <si>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</si>
  <si>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</si>
  <si>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</si>
  <si>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</si>
  <si>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</si>
  <si>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</si>
  <si>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</si>
  <si>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</si>
  <si>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</si>
  <si>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</si>
  <si>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</si>
  <si>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</si>
  <si>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</si>
  <si>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</si>
  <si>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</si>
  <si>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</si>
  <si>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</si>
  <si>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</si>
  <si>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</si>
  <si>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</si>
  <si>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</si>
  <si>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</si>
  <si>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</si>
  <si>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</si>
  <si>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</si>
  <si>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</si>
  <si>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</si>
  <si>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</si>
  <si>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</si>
  <si>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</si>
  <si>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</si>
  <si>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</si>
  <si>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</si>
  <si>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</si>
  <si>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</si>
  <si>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</si>
  <si>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</si>
  <si>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</si>
  <si>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</si>
  <si>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</si>
  <si>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</si>
  <si>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</si>
  <si>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</si>
  <si>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</si>
  <si>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</si>
  <si>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</si>
  <si>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</si>
  <si>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</si>
  <si>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</si>
  <si>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</si>
  <si>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</si>
  <si>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</si>
  <si>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</si>
  <si>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</si>
  <si>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</si>
  <si>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</si>
  <si>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</si>
  <si>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</si>
  <si>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</si>
  <si>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</si>
  <si>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</si>
  <si>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</si>
  <si>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</si>
  <si>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</si>
  <si>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</si>
  <si>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</si>
  <si>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</si>
  <si>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</si>
  <si>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</si>
  <si>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</si>
  <si>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</si>
  <si>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</si>
  <si>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</si>
  <si>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</si>
  <si>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</si>
  <si>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</si>
  <si>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</si>
  <si>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</si>
  <si>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</si>
  <si>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</si>
  <si>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</si>
  <si>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</si>
  <si>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</si>
  <si>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</si>
  <si>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</si>
  <si>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</si>
  <si>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</si>
  <si>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</si>
  <si>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</si>
  <si>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</si>
  <si>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</si>
  <si>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</si>
  <si>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</si>
  <si>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</si>
  <si>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</si>
  <si>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</si>
  <si>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</si>
  <si>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</si>
  <si>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</si>
  <si>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</si>
  <si>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</si>
  <si>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</si>
  <si>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</si>
  <si>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</si>
  <si>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</si>
  <si>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</si>
  <si>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</si>
  <si>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</si>
  <si>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</si>
  <si>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</si>
  <si>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</si>
  <si>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</si>
  <si>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</si>
  <si>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</si>
  <si>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</si>
  <si>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</si>
  <si>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</si>
  <si>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</si>
  <si>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</si>
  <si>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</si>
  <si>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</si>
  <si>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</si>
  <si>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</si>
  <si>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</si>
  <si>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</si>
  <si>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</si>
  <si>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</si>
  <si>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</si>
  <si>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</si>
  <si>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</si>
  <si>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</si>
  <si>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</si>
  <si>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</si>
  <si>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</si>
  <si>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</si>
  <si>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</si>
  <si>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</si>
  <si>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</si>
  <si>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</si>
  <si>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</si>
  <si>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</si>
  <si>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</si>
  <si>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</si>
  <si>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</si>
  <si>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</si>
  <si>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</si>
  <si>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</si>
  <si>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</si>
  <si>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</si>
  <si>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</si>
  <si>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</si>
  <si>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</si>
  <si>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</si>
  <si>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</si>
  <si>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</si>
  <si>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</si>
  <si>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</si>
  <si>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</si>
  <si>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</si>
  <si>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</si>
  <si>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</si>
  <si>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</si>
  <si>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</si>
  <si>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</si>
  <si>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</si>
  <si>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</si>
  <si>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</si>
  <si>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</si>
  <si>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</si>
  <si>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</si>
  <si>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</si>
  <si>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</si>
  <si>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</si>
  <si>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</si>
  <si>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</si>
  <si>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</si>
  <si>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</si>
  <si>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</si>
  <si>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</si>
  <si>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</si>
  <si>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</si>
  <si>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</si>
  <si>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</si>
  <si>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</si>
  <si>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</si>
  <si>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</si>
  <si>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</si>
  <si>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</si>
  <si>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</si>
  <si>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</si>
  <si>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</si>
  <si>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</si>
  <si>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</si>
  <si>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</si>
  <si>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</si>
  <si>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</si>
  <si>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</si>
  <si>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</si>
  <si>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</si>
  <si>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</si>
  <si>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</si>
  <si>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</si>
  <si>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</si>
  <si>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</si>
  <si>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</si>
  <si>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</si>
  <si>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</si>
  <si>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</si>
  <si>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</si>
  <si>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</si>
  <si>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</si>
  <si>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</si>
  <si>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</si>
  <si>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</si>
  <si>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</si>
  <si>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</si>
  <si>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</si>
  <si>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</si>
  <si>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</si>
  <si>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</si>
  <si>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</si>
  <si>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</si>
  <si>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</si>
  <si>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</si>
  <si>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</si>
  <si>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</si>
  <si>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</si>
  <si>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</si>
  <si>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</si>
  <si>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</si>
  <si>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</si>
  <si>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</si>
  <si>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</si>
  <si>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</si>
  <si>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</si>
  <si>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</si>
  <si>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</si>
  <si>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</si>
  <si>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</si>
  <si>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</si>
  <si>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</si>
  <si>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</si>
  <si>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</si>
  <si>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</si>
  <si>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</si>
  <si>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</si>
  <si>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</si>
  <si>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</si>
  <si>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</si>
  <si>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</si>
  <si>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</si>
  <si>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</si>
  <si>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</si>
  <si>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</si>
  <si>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</si>
  <si>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</si>
  <si>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</si>
  <si>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</si>
  <si>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</si>
  <si>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</si>
  <si>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</si>
  <si>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</si>
  <si>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</si>
  <si>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</si>
  <si>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</si>
  <si>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</si>
  <si>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</si>
  <si>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</si>
  <si>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</si>
  <si>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</si>
  <si>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</si>
  <si>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</si>
  <si>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</si>
  <si>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</si>
  <si>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</si>
  <si>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</si>
  <si>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</si>
  <si>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</si>
  <si>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</si>
  <si>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</si>
  <si>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</si>
  <si>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</si>
  <si>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</si>
  <si>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</si>
  <si>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</si>
  <si>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</si>
  <si>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</si>
  <si>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</si>
  <si>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</si>
  <si>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</si>
  <si>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</si>
  <si>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</si>
  <si>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</si>
  <si>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</si>
  <si>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</si>
  <si>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</si>
  <si>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</si>
  <si>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</si>
  <si>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</si>
  <si>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</si>
  <si>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</si>
  <si>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</si>
  <si>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</si>
  <si>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</si>
  <si>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</si>
  <si>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</si>
  <si>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</si>
  <si>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</si>
  <si>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</si>
  <si>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</si>
  <si>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</si>
  <si>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</si>
  <si>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</si>
  <si>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</si>
  <si>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</si>
  <si>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</si>
  <si>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</si>
  <si>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</si>
  <si>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</si>
  <si>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</si>
  <si>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</si>
  <si>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</si>
  <si>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</si>
  <si>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</si>
  <si>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</si>
  <si>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</si>
  <si>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</si>
  <si>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</si>
  <si>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</si>
  <si>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</si>
  <si>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</si>
  <si>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</si>
  <si>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</si>
  <si>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</si>
  <si>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</si>
  <si>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</si>
  <si>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</si>
  <si>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</si>
  <si>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</si>
  <si>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</si>
  <si>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</si>
  <si>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</si>
  <si>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</si>
  <si>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</si>
  <si>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</si>
  <si>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</si>
  <si>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</si>
  <si>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</si>
  <si>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</si>
  <si>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</si>
  <si>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</si>
  <si>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</si>
  <si>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</si>
  <si>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</si>
  <si>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</si>
  <si>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</si>
  <si>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</si>
  <si>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</si>
  <si>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</si>
  <si>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</si>
  <si>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</si>
  <si>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</si>
  <si>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</si>
  <si>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</si>
  <si>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</si>
  <si>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</si>
  <si>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</si>
  <si>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</si>
  <si>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</si>
  <si>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</si>
  <si>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</si>
  <si>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</si>
  <si>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</si>
  <si>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</si>
  <si>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</si>
  <si>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</si>
  <si>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</si>
  <si>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</si>
  <si>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</si>
  <si>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</si>
  <si>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</si>
  <si>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</si>
  <si>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</si>
  <si>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</si>
  <si>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</si>
  <si>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</si>
  <si>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</si>
  <si>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</si>
  <si>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</si>
  <si>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</si>
  <si>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</si>
  <si>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</si>
  <si>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</si>
  <si>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</si>
  <si>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</si>
  <si>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</si>
  <si>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</si>
  <si>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</si>
  <si>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</si>
  <si>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</si>
  <si>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</si>
  <si>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</si>
  <si>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</si>
  <si>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</si>
  <si>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</si>
  <si>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</si>
  <si>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</si>
  <si>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</si>
  <si>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</si>
  <si>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</si>
  <si>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</si>
  <si>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</si>
  <si>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</si>
  <si>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</si>
  <si>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</si>
  <si>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</si>
  <si>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</si>
  <si>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</si>
  <si>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</si>
  <si>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</si>
  <si>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</si>
  <si>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</si>
  <si>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</si>
  <si>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</si>
  <si>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</si>
  <si>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</si>
  <si>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</si>
  <si>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</si>
  <si>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</si>
  <si>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</si>
  <si>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</si>
  <si>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</si>
  <si>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</si>
  <si>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</si>
  <si>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</si>
  <si>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</si>
  <si>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</si>
  <si>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</si>
  <si>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</si>
  <si>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</si>
  <si>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</si>
  <si>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</si>
  <si>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</si>
  <si>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</si>
  <si>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</si>
  <si>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</si>
  <si>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</si>
  <si>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</si>
  <si>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</si>
  <si>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</si>
  <si>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</si>
  <si>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</si>
  <si>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</si>
  <si>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</si>
  <si>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</si>
  <si>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</si>
  <si>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</si>
  <si>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</si>
  <si>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</si>
  <si>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</si>
  <si>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</si>
  <si>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</si>
  <si>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</si>
  <si>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</si>
  <si>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</si>
  <si>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</si>
  <si>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</si>
  <si>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</si>
  <si>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</si>
  <si>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</si>
  <si>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</si>
  <si>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</si>
  <si>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</si>
  <si>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</si>
  <si>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</si>
  <si>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</si>
  <si>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</si>
  <si>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</si>
  <si>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</si>
  <si>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</si>
  <si>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</si>
  <si>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</si>
  <si>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</si>
  <si>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</si>
  <si>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</si>
  <si>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</si>
  <si>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</si>
  <si>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</si>
  <si>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</si>
  <si>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</si>
  <si>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</si>
  <si>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</si>
  <si>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</si>
  <si>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</si>
  <si>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</si>
  <si>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</si>
  <si>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</si>
  <si>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</si>
  <si>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</si>
  <si>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</si>
  <si>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</si>
  <si>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</si>
  <si>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</si>
  <si>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</si>
  <si>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</si>
  <si>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</si>
  <si>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</si>
  <si>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</si>
  <si>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</si>
  <si>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</si>
  <si>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</si>
  <si>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</si>
  <si>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</si>
  <si>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</si>
  <si>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</si>
  <si>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</si>
  <si>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</si>
  <si>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</si>
  <si>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</si>
  <si>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</si>
  <si>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</si>
  <si>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</si>
  <si>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</si>
  <si>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</si>
  <si>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</si>
  <si>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</si>
  <si>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</si>
  <si>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</si>
  <si>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</si>
  <si>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</si>
  <si>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</si>
  <si>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</si>
  <si>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</si>
  <si>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</si>
  <si>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</si>
  <si>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</si>
  <si>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</si>
  <si>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</si>
  <si>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</si>
  <si>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</si>
  <si>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</si>
  <si>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</si>
  <si>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</si>
  <si>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</si>
  <si>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</si>
  <si>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</si>
  <si>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</si>
  <si>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</si>
  <si>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</si>
  <si>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</si>
  <si>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</si>
  <si>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</si>
  <si>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</si>
  <si>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</si>
  <si>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</si>
  <si>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</si>
  <si>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</si>
  <si>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</si>
  <si>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</si>
  <si>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</si>
  <si>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</si>
  <si>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</si>
  <si>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</si>
  <si>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</si>
  <si>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</si>
  <si>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</si>
  <si>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</si>
  <si>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</si>
  <si>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</si>
  <si>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</si>
  <si>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</si>
  <si>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</si>
  <si>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</si>
  <si>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</si>
  <si>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</si>
  <si>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</si>
  <si>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</si>
  <si>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</si>
  <si>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</si>
  <si>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</si>
  <si>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</si>
  <si>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</si>
  <si>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</si>
  <si>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</si>
  <si>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</si>
  <si>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</si>
  <si>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</si>
  <si>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</si>
  <si>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</si>
  <si>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</si>
  <si>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</si>
  <si>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</si>
  <si>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</si>
  <si>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</si>
  <si>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</si>
  <si>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</si>
  <si>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</si>
  <si>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</si>
  <si>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</si>
  <si>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</si>
  <si>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</si>
  <si>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</si>
  <si>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</si>
  <si>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</si>
  <si>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</si>
  <si>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</si>
  <si>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</si>
  <si>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</si>
  <si>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</si>
  <si>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</si>
  <si>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</si>
  <si>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</si>
  <si>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</si>
  <si>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</si>
  <si>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</si>
  <si>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</si>
  <si>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</si>
  <si>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</si>
  <si>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</si>
  <si>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</si>
  <si>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</si>
  <si>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</si>
  <si>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</si>
  <si>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</si>
  <si>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</si>
  <si>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</si>
  <si>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</si>
  <si>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</si>
  <si>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</si>
  <si>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</si>
  <si>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</si>
  <si>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</si>
  <si>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</si>
  <si>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</si>
  <si>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</si>
  <si>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</si>
  <si>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</si>
  <si>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</si>
  <si>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</si>
  <si>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</si>
  <si>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</si>
  <si>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</si>
  <si>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</si>
  <si>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</si>
  <si>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</si>
  <si>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</si>
  <si>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</si>
  <si>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</si>
  <si>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</si>
  <si>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</si>
  <si>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</si>
  <si>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</si>
  <si>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</si>
  <si>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</si>
  <si>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</si>
  <si>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</si>
  <si>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</si>
  <si>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</si>
  <si>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</si>
  <si>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</si>
  <si>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</si>
  <si>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</si>
  <si>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</si>
  <si>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</si>
  <si>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</si>
  <si>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</si>
  <si>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</si>
  <si>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</si>
  <si>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</si>
  <si>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</si>
  <si>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</si>
  <si>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</si>
  <si>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</si>
  <si>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</si>
  <si>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</si>
  <si>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</si>
  <si>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</si>
  <si>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</si>
  <si>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</si>
  <si>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</si>
  <si>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</si>
  <si>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</si>
  <si>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</si>
  <si>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</si>
  <si>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</si>
  <si>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</si>
  <si>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</si>
  <si>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</si>
  <si>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</si>
  <si>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</si>
  <si>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</si>
  <si>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</si>
  <si>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</si>
  <si>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</si>
  <si>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</si>
  <si>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</si>
  <si>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</si>
  <si>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</si>
  <si>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</si>
  <si>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</si>
  <si>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</si>
  <si>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</si>
  <si>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</si>
  <si>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</si>
  <si>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</si>
  <si>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</si>
  <si>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</si>
  <si>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</si>
  <si>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</si>
  <si>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</si>
  <si>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</si>
  <si>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</si>
  <si>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</si>
  <si>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</si>
  <si>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</si>
  <si>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</si>
  <si>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</si>
  <si>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</si>
  <si>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</si>
  <si>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</si>
  <si>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</si>
  <si>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</si>
  <si>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</si>
  <si>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</si>
  <si>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</si>
  <si>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</si>
  <si>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</si>
  <si>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</si>
  <si>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</si>
  <si>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</si>
  <si>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</si>
  <si>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</si>
  <si>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</si>
  <si>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</si>
  <si>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</si>
  <si>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</si>
  <si>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</si>
  <si>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</si>
  <si>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</si>
  <si>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</si>
  <si>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</si>
  <si>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</si>
  <si>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</si>
  <si>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</si>
  <si>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</si>
  <si>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</si>
  <si>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</si>
  <si>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</si>
  <si>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</si>
  <si>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</si>
  <si>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</si>
  <si>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</si>
  <si>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</si>
  <si>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</si>
  <si>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</si>
  <si>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</si>
  <si>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</si>
  <si>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</si>
  <si>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</si>
  <si>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</si>
  <si>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</si>
  <si>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</si>
  <si>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</si>
  <si>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</si>
  <si>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</si>
  <si>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</si>
  <si>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</si>
  <si>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</si>
  <si>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</si>
  <si>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</si>
  <si>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</si>
  <si>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</si>
  <si>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</si>
  <si>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</si>
  <si>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</si>
  <si>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</si>
  <si>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</si>
  <si>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</si>
  <si>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</si>
  <si>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</si>
  <si>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</si>
  <si>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</si>
  <si>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</si>
  <si>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</si>
  <si>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</si>
  <si>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</si>
  <si>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</si>
  <si>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</si>
  <si>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</si>
  <si>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</si>
  <si>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</si>
  <si>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</si>
  <si>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</si>
  <si>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</si>
  <si>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</si>
  <si>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</si>
  <si>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</si>
  <si>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</si>
  <si>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</si>
  <si>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</si>
  <si>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</si>
  <si>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</si>
  <si>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</si>
  <si>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</si>
  <si>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</si>
  <si>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</si>
  <si>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</si>
  <si>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</si>
  <si>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</si>
  <si>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</si>
  <si>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</si>
  <si>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</si>
  <si>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</si>
  <si>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</si>
  <si>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</si>
  <si>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</si>
  <si>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</si>
  <si>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</si>
  <si>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</si>
  <si>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</si>
  <si>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</si>
  <si>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</si>
  <si>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</si>
  <si>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</si>
  <si>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</si>
  <si>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</si>
  <si>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</si>
  <si>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</si>
  <si>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</si>
  <si>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</si>
  <si>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</si>
  <si>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</si>
  <si>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</si>
  <si>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</si>
  <si>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</si>
  <si>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</si>
  <si>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</si>
  <si>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</si>
  <si>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</si>
  <si>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</si>
  <si>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</si>
  <si>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</si>
  <si>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</si>
  <si>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</si>
  <si>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</si>
  <si>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</si>
  <si>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</si>
  <si>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</si>
  <si>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</si>
  <si>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</si>
  <si>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</si>
  <si>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</si>
  <si>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</si>
  <si>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</si>
  <si>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</si>
  <si>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</si>
  <si>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</si>
  <si>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</si>
  <si>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</si>
  <si>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</si>
  <si>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</si>
  <si>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</si>
  <si>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</si>
  <si>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</si>
  <si>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</si>
  <si>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</si>
  <si>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</si>
  <si>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</si>
  <si>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</si>
  <si>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</si>
  <si>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</si>
  <si>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</si>
  <si>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</si>
  <si>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</si>
  <si>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</si>
  <si>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</si>
  <si>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</si>
  <si>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</si>
  <si>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</si>
  <si>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</si>
  <si>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</si>
  <si>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</si>
  <si>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</si>
  <si>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</si>
  <si>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</si>
  <si>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</si>
  <si>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</si>
  <si>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</si>
  <si>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</si>
  <si>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</si>
  <si>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</si>
  <si>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</si>
  <si>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</si>
  <si>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</si>
  <si>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</si>
  <si>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</si>
  <si>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</si>
  <si>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</si>
  <si>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</si>
  <si>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</si>
  <si>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</si>
  <si>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</si>
  <si>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</si>
  <si>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</si>
  <si>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</si>
  <si>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</si>
  <si>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</si>
  <si>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</si>
  <si>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</si>
  <si>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</si>
  <si>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</si>
  <si>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</si>
  <si>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</si>
  <si>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</si>
  <si>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</si>
  <si>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</si>
  <si>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</si>
  <si>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</si>
  <si>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</si>
  <si>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</si>
  <si>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</si>
  <si>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</si>
  <si>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</si>
  <si>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</si>
  <si>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</si>
  <si>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</si>
  <si>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</si>
  <si>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</si>
  <si>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</si>
  <si>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</si>
  <si>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</si>
  <si>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</si>
  <si>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</si>
  <si>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</si>
  <si>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</si>
  <si>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</si>
  <si>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</si>
  <si>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</si>
  <si>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</si>
  <si>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</si>
  <si>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</si>
  <si>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</si>
  <si>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</si>
  <si>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</si>
  <si>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</si>
  <si>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</si>
  <si>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</si>
  <si>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</si>
  <si>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</si>
  <si>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</si>
  <si>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</si>
  <si>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</si>
  <si>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</si>
  <si>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</si>
  <si>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</si>
  <si>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</si>
  <si>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</si>
  <si>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</si>
  <si>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</si>
  <si>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</si>
  <si>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</si>
  <si>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</si>
  <si>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</si>
  <si>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</si>
  <si>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</si>
  <si>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</si>
  <si>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</si>
  <si>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</si>
  <si>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</si>
  <si>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</si>
  <si>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</si>
  <si>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</si>
  <si>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</si>
  <si>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</si>
  <si>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</si>
  <si>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</si>
  <si>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</si>
  <si>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</si>
  <si>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</si>
  <si>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</si>
  <si>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</si>
  <si>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</si>
  <si>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</si>
  <si>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</si>
  <si>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</si>
  <si>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</si>
  <si>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</si>
  <si>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</si>
  <si>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</si>
  <si>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</si>
  <si>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</si>
  <si>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</si>
  <si>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</si>
  <si>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</si>
  <si>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</si>
  <si>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</si>
  <si>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</si>
  <si>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</si>
  <si>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</si>
  <si>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</si>
  <si>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</si>
  <si>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</si>
  <si>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</si>
  <si>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</si>
  <si>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</si>
  <si>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</si>
  <si>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</si>
  <si>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</si>
  <si>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</si>
  <si>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</si>
  <si>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</si>
  <si>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</si>
  <si>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</si>
  <si>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</si>
  <si>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</si>
  <si>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</si>
  <si>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</si>
  <si>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</si>
  <si>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</si>
  <si>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</si>
  <si>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</si>
  <si>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</si>
  <si>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</si>
  <si>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</si>
  <si>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</si>
  <si>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</si>
  <si>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</si>
  <si>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</si>
  <si>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</si>
  <si>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</si>
  <si>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</si>
  <si>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</si>
  <si>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</si>
  <si>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</si>
  <si>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</si>
  <si>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</si>
  <si>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</si>
  <si>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</si>
  <si>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</si>
  <si>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</si>
  <si>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</si>
  <si>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</si>
  <si>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</si>
  <si>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</si>
  <si>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</si>
  <si>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</si>
  <si>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</si>
  <si>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</si>
  <si>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</si>
  <si>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</si>
  <si>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</si>
  <si>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</si>
  <si>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</si>
  <si>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</si>
  <si>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</si>
  <si>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</si>
  <si>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</si>
  <si>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</si>
  <si>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</si>
  <si>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</si>
  <si>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</si>
  <si>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</si>
  <si>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</si>
  <si>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</si>
  <si>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</si>
  <si>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</si>
  <si>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</si>
  <si>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</si>
  <si>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</si>
  <si>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</si>
  <si>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</si>
  <si>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</si>
  <si>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</si>
  <si>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</si>
  <si>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</si>
  <si>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</si>
  <si>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</si>
  <si>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</si>
  <si>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</si>
  <si>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</si>
  <si>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</si>
  <si>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</si>
  <si>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</si>
  <si>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</si>
  <si>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</si>
  <si>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</si>
  <si>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</si>
  <si>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</si>
  <si>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</si>
  <si>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</si>
  <si>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</si>
  <si>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</si>
  <si>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</si>
  <si>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</si>
  <si>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</si>
  <si>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</si>
  <si>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</si>
  <si>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</si>
  <si>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</si>
  <si>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</si>
  <si>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</si>
  <si>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</si>
  <si>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</si>
  <si>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</si>
  <si>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</si>
  <si>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</si>
  <si>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</si>
  <si>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</si>
  <si>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</si>
  <si>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</si>
  <si>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</si>
  <si>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</si>
  <si>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</si>
  <si>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</si>
  <si>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</si>
  <si>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</si>
  <si>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</si>
  <si>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</si>
  <si>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</si>
  <si>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</si>
  <si>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</si>
  <si>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</si>
  <si>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</si>
  <si>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</si>
  <si>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</si>
  <si>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</si>
  <si>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</si>
  <si>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</si>
  <si>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</si>
  <si>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</si>
  <si>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</si>
  <si>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</si>
  <si>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</si>
  <si>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</si>
  <si>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</si>
  <si>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</si>
  <si>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</si>
  <si>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</si>
  <si>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</si>
  <si>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</si>
  <si>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</si>
  <si>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</si>
  <si>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</si>
  <si>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</si>
  <si>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</si>
  <si>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</si>
  <si>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</si>
  <si>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</si>
  <si>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</si>
  <si>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</si>
  <si>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</si>
  <si>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</si>
  <si>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</si>
  <si>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</si>
  <si>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</si>
  <si>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</si>
  <si>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</si>
  <si>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</si>
  <si>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</si>
  <si>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</si>
  <si>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</si>
  <si>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</si>
  <si>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</si>
  <si>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</si>
  <si>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</si>
  <si>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</si>
  <si>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</si>
  <si>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</si>
  <si>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</si>
  <si>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</si>
  <si>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</si>
  <si>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</si>
  <si>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</si>
  <si>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</si>
  <si>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</si>
  <si>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</si>
  <si>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</si>
  <si>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</si>
  <si>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</si>
  <si>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</si>
  <si>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</si>
  <si>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</si>
  <si>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</si>
  <si>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</si>
  <si>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</si>
  <si>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</si>
  <si>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</si>
  <si>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</si>
  <si>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</si>
  <si>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</si>
  <si>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</si>
  <si>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</si>
  <si>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</si>
  <si>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</si>
  <si>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</si>
  <si>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</si>
  <si>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</si>
  <si>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</si>
  <si>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</si>
  <si>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</si>
  <si>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</si>
  <si>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</si>
  <si>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</si>
  <si>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</si>
  <si>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</si>
  <si>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</si>
  <si>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</si>
  <si>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</si>
  <si>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</si>
  <si>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</si>
  <si>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</si>
  <si>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</si>
  <si>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</si>
  <si>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</si>
  <si>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</si>
  <si>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</si>
  <si>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</si>
  <si>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</si>
  <si>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</si>
  <si>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</si>
  <si>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</si>
  <si>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</si>
  <si>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</si>
  <si>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</si>
  <si>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</si>
  <si>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</si>
  <si>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</si>
  <si>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</si>
  <si>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</si>
  <si>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</si>
  <si>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</si>
  <si>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</si>
  <si>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</si>
  <si>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</si>
  <si>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</si>
  <si>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</si>
  <si>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</si>
  <si>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</si>
  <si>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</si>
  <si>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</si>
  <si>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</si>
  <si>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</si>
  <si>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</si>
  <si>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</si>
  <si>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</si>
  <si>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</si>
  <si>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</si>
  <si>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</si>
  <si>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</si>
  <si>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</si>
  <si>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</si>
  <si>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</si>
  <si>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</si>
  <si>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</si>
  <si>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</si>
  <si>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</si>
  <si>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</si>
  <si>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</si>
  <si>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</si>
  <si>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</si>
  <si>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</si>
  <si>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</si>
  <si>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</si>
  <si>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</si>
  <si>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</si>
  <si>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</si>
  <si>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</si>
  <si>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</si>
  <si>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</si>
  <si>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</si>
  <si>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</si>
  <si>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</si>
  <si>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</si>
  <si>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</si>
  <si>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</si>
  <si>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</si>
  <si>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</si>
  <si>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</si>
  <si>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</si>
  <si>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</si>
  <si>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</si>
  <si>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</si>
  <si>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</si>
  <si>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</si>
  <si>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</si>
  <si>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</si>
  <si>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</si>
  <si>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</si>
  <si>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</si>
  <si>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</si>
  <si>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</si>
  <si>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</si>
  <si>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</si>
  <si>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</si>
  <si>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</si>
  <si>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</si>
  <si>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</si>
  <si>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</si>
  <si>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</si>
  <si>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</si>
  <si>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</si>
  <si>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</si>
  <si>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</si>
  <si>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</si>
  <si>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</si>
  <si>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</si>
  <si>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</si>
  <si>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</si>
  <si>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</si>
  <si>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</si>
  <si>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</si>
  <si>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</si>
  <si>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</si>
  <si>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</si>
  <si>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</si>
  <si>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</si>
  <si>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</si>
  <si>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</si>
  <si>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</si>
  <si>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</si>
  <si>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</si>
  <si>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</si>
  <si>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</si>
  <si>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</si>
  <si>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</si>
  <si>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</si>
  <si>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</si>
  <si>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</si>
  <si>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</si>
  <si>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</si>
  <si>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</si>
  <si>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</si>
  <si>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</si>
  <si>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</si>
  <si>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</si>
  <si>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</si>
  <si>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</si>
  <si>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</si>
  <si>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</si>
  <si>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</si>
  <si>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</si>
  <si>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</si>
  <si>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</si>
  <si>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</si>
  <si>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</si>
  <si>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</si>
  <si>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</si>
  <si>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</si>
  <si>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</si>
  <si>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</si>
  <si>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</si>
  <si>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</si>
  <si>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</si>
  <si>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</si>
  <si>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</si>
  <si>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</si>
  <si>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</si>
  <si>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</si>
  <si>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</si>
  <si>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</si>
  <si>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</si>
  <si>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</si>
  <si>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</si>
  <si>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</si>
  <si>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</si>
  <si>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</si>
  <si>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</si>
  <si>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</si>
  <si>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</si>
  <si>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</si>
  <si>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</si>
  <si>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</si>
  <si>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</si>
  <si>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</si>
  <si>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</si>
  <si>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</si>
  <si>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</si>
  <si>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</si>
  <si>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</si>
  <si>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</si>
  <si>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</si>
  <si>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</si>
  <si>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</si>
  <si>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</si>
  <si>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</si>
  <si>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</si>
  <si>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</si>
  <si>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</si>
  <si>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</si>
  <si>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</si>
  <si>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</si>
  <si>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</si>
  <si>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</si>
  <si>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</si>
  <si>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</si>
  <si>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</si>
  <si>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</si>
  <si>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</si>
  <si>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</si>
  <si>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</si>
  <si>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</si>
  <si>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</si>
  <si>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</si>
  <si>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</si>
  <si>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</si>
  <si>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</si>
  <si>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</si>
  <si>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</si>
  <si>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</si>
  <si>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</si>
  <si>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</si>
  <si>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</si>
  <si>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</si>
  <si>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</si>
  <si>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</si>
  <si>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</si>
  <si>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</si>
  <si>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</si>
  <si>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</si>
  <si>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</si>
  <si>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</si>
  <si>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</si>
  <si>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</si>
  <si>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</si>
  <si>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</si>
  <si>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</si>
  <si>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</si>
  <si>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</si>
  <si>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</si>
  <si>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</si>
  <si>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</si>
  <si>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</si>
  <si>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</si>
  <si>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</si>
  <si>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</si>
  <si>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</si>
  <si>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</si>
  <si>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</si>
  <si>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</si>
  <si>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</si>
  <si>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</si>
  <si>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</si>
  <si>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</si>
  <si>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</si>
  <si>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</si>
  <si>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</si>
  <si>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</si>
  <si>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</si>
  <si>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</si>
  <si>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</si>
  <si>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</si>
  <si>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</si>
  <si>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</si>
  <si>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</si>
  <si>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</si>
  <si>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</si>
  <si>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</si>
  <si>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</si>
  <si>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</si>
  <si>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</si>
  <si>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</si>
  <si>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</si>
  <si>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</si>
  <si>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</si>
  <si>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</si>
  <si>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</si>
  <si>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</si>
  <si>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</si>
  <si>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</si>
  <si>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</si>
  <si>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</si>
  <si>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</si>
  <si>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</si>
  <si>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</si>
  <si>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</si>
  <si>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</si>
  <si>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</si>
  <si>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</si>
  <si>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</si>
  <si>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</si>
  <si>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</si>
  <si>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</si>
  <si>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</si>
  <si>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</si>
  <si>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</si>
  <si>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</si>
  <si>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</si>
  <si>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</si>
  <si>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</si>
  <si>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</si>
  <si>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</si>
  <si>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</si>
  <si>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</si>
  <si>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</si>
  <si>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</si>
  <si>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</si>
  <si>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</si>
  <si>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</si>
  <si>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</si>
  <si>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</si>
  <si>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</si>
  <si>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</si>
  <si>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</si>
  <si>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</si>
  <si>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</si>
  <si>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</si>
  <si>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</si>
  <si>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</si>
  <si>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</si>
  <si>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</si>
  <si>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</si>
  <si>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</si>
  <si>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</si>
  <si>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</si>
  <si>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</si>
  <si>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</si>
  <si>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</si>
  <si>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</si>
  <si>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</si>
  <si>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</si>
  <si>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</si>
  <si>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</si>
  <si>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</si>
  <si>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</si>
  <si>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</si>
  <si>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</si>
  <si>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</si>
  <si>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</si>
  <si>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</si>
  <si>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</si>
  <si>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</si>
  <si>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</si>
  <si>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</si>
  <si>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</si>
  <si>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</si>
  <si>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</si>
  <si>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</si>
  <si>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</si>
  <si>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</si>
  <si>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</si>
  <si>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</si>
  <si>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</si>
  <si>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</si>
  <si>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</si>
  <si>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</si>
  <si>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</si>
  <si>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</si>
  <si>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</si>
  <si>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</si>
  <si>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</si>
  <si>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</si>
  <si>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</si>
  <si>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</si>
  <si>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</si>
  <si>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</si>
  <si>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</si>
  <si>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</si>
  <si>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</si>
  <si>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</si>
  <si>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</si>
  <si>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</si>
  <si>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</si>
  <si>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</si>
  <si>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</si>
  <si>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</si>
  <si>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</si>
  <si>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</si>
  <si>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</si>
  <si>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</si>
  <si>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</si>
  <si>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</si>
  <si>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</si>
  <si>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</si>
  <si>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</si>
  <si>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</si>
  <si>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</si>
  <si>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</si>
  <si>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</si>
  <si>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</si>
  <si>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</si>
  <si>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</si>
  <si>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</si>
  <si>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</si>
  <si>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</si>
  <si>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</si>
  <si>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</si>
  <si>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</si>
  <si>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</si>
  <si>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</si>
  <si>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</si>
  <si>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</si>
  <si>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</si>
  <si>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</si>
  <si>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</si>
  <si>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</si>
  <si>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</si>
  <si>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</si>
  <si>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</si>
  <si>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</si>
  <si>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</si>
  <si>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</si>
  <si>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</si>
  <si>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</si>
  <si>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</si>
  <si>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</si>
  <si>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</si>
  <si>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</si>
  <si>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</si>
  <si>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</si>
  <si>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</si>
  <si>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</si>
  <si>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</si>
  <si>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</si>
  <si>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</si>
  <si>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</si>
  <si>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</si>
  <si>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</si>
  <si>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</si>
  <si>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</si>
  <si>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</si>
  <si>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</si>
  <si>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</si>
  <si>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</si>
  <si>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</si>
  <si>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</si>
  <si>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</si>
  <si>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</si>
  <si>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</si>
  <si>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</si>
  <si>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</si>
  <si>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</si>
  <si>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</si>
  <si>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</si>
  <si>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</si>
  <si>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</si>
  <si>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</si>
  <si>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</si>
  <si>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</si>
  <si>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</si>
  <si>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</si>
  <si>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</si>
  <si>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</si>
  <si>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</si>
  <si>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</si>
  <si>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</si>
  <si>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</si>
  <si>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</si>
  <si>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</si>
  <si>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</si>
  <si>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</si>
  <si>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</si>
  <si>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</si>
  <si>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</si>
  <si>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</si>
  <si>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</si>
  <si>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</si>
  <si>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</si>
  <si>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</si>
  <si>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</si>
  <si>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</si>
  <si>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</si>
  <si>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</si>
  <si>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</si>
  <si>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</si>
  <si>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</si>
  <si>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</si>
  <si>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</si>
  <si>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</si>
  <si>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</si>
  <si>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</si>
  <si>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</si>
  <si>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</si>
  <si>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</si>
  <si>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</si>
  <si>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</si>
  <si>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</si>
  <si>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</si>
  <si>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</si>
  <si>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</si>
  <si>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</si>
  <si>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</si>
  <si>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</si>
  <si>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</si>
  <si>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</si>
  <si>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</si>
  <si>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</si>
  <si>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</si>
  <si>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</si>
  <si>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</si>
  <si>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</si>
  <si>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</si>
  <si>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</si>
  <si>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</si>
  <si>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</si>
  <si>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</si>
  <si>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</si>
  <si>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</si>
  <si>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</si>
  <si>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</si>
  <si>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</si>
  <si>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</si>
  <si>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</si>
  <si>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</si>
  <si>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</si>
  <si>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</si>
  <si>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</si>
  <si>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</si>
  <si>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</si>
  <si>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</si>
  <si>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</si>
  <si>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</si>
  <si>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</si>
  <si>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</si>
  <si>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</si>
  <si>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</si>
  <si>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</si>
  <si>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</si>
  <si>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</si>
  <si>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</si>
  <si>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</si>
  <si>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</si>
  <si>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</si>
  <si>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</si>
  <si>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</si>
  <si>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</si>
  <si>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</si>
  <si>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</si>
  <si>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</si>
  <si>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</si>
  <si>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</si>
  <si>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</si>
  <si>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</si>
  <si>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</si>
  <si>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</si>
  <si>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</si>
  <si>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</si>
  <si>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</si>
  <si>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</si>
  <si>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</si>
  <si>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</si>
  <si>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</si>
  <si>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</si>
  <si>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</si>
  <si>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</si>
  <si>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</si>
  <si>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</si>
  <si>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</si>
  <si>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</si>
  <si>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</si>
  <si>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</si>
  <si>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</si>
  <si>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</si>
  <si>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</si>
  <si>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</si>
  <si>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</si>
  <si>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</si>
  <si>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</si>
  <si>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</si>
  <si>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</si>
  <si>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</si>
  <si>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</si>
  <si>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</si>
  <si>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</si>
  <si>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</si>
  <si>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</si>
  <si>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</si>
  <si>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</si>
  <si>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</si>
  <si>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</si>
  <si>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</si>
  <si>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</si>
  <si>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</si>
  <si>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</si>
  <si>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</si>
  <si>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</si>
  <si>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</si>
  <si>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</si>
  <si>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</si>
  <si>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</si>
  <si>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</si>
  <si>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</si>
  <si>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</si>
  <si>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</si>
  <si>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</si>
  <si>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</si>
  <si>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</si>
  <si>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</si>
  <si>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</si>
  <si>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</si>
  <si>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</si>
  <si>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</si>
  <si>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</si>
  <si>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</si>
  <si>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</si>
  <si>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</si>
  <si>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</si>
  <si>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</si>
  <si>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</si>
  <si>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</si>
  <si>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</si>
  <si>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</si>
  <si>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</si>
  <si>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</si>
  <si>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</si>
  <si>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</si>
  <si>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</si>
  <si>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</si>
  <si>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</si>
  <si>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</si>
  <si>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</si>
  <si>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</si>
  <si>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</si>
  <si>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</si>
  <si>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</si>
  <si>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</si>
  <si>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</si>
  <si>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</si>
  <si>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</si>
  <si>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</si>
  <si>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</si>
  <si>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</si>
  <si>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</si>
  <si>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</si>
  <si>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</si>
  <si>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</si>
  <si>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</si>
  <si>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</si>
  <si>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</si>
  <si>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</si>
  <si>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</si>
  <si>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</si>
  <si>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</si>
  <si>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</si>
  <si>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</si>
  <si>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</si>
  <si>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</si>
  <si>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</si>
  <si>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</si>
  <si>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</si>
  <si>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</si>
  <si>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</si>
  <si>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</si>
  <si>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</si>
  <si>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</si>
  <si>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</si>
  <si>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</si>
  <si>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</si>
  <si>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</si>
  <si>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</si>
  <si>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</si>
  <si>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</si>
  <si>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</si>
  <si>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</si>
  <si>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</si>
  <si>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</si>
  <si>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</si>
  <si>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</si>
  <si>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</si>
  <si>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</si>
  <si>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</si>
  <si>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</si>
  <si>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</si>
  <si>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</si>
  <si>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</si>
  <si>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</si>
  <si>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</si>
  <si>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</si>
  <si>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</si>
  <si>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</si>
  <si>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</si>
  <si>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</si>
  <si>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</si>
  <si>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</si>
  <si>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</si>
  <si>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</si>
  <si>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</si>
  <si>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</si>
  <si>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</si>
  <si>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</si>
  <si>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</si>
  <si>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</si>
  <si>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</si>
  <si>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</si>
  <si>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</si>
  <si>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</si>
  <si>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</si>
  <si>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</si>
  <si>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</si>
  <si>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</si>
  <si>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</si>
  <si>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</si>
  <si>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</si>
  <si>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</si>
  <si>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</si>
  <si>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</si>
  <si>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</si>
  <si>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</si>
  <si>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</si>
  <si>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</si>
  <si>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</si>
  <si>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</si>
  <si>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</si>
  <si>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</si>
  <si>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</si>
  <si>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</si>
  <si>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</si>
  <si>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</si>
  <si>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</si>
  <si>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</si>
  <si>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</si>
  <si>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</si>
  <si>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</si>
  <si>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</si>
  <si>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</si>
  <si>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</si>
  <si>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</si>
  <si>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</si>
  <si>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</si>
  <si>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</si>
  <si>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</si>
  <si>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</si>
  <si>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</si>
  <si>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</si>
  <si>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</si>
  <si>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</si>
  <si>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</si>
  <si>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</si>
  <si>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</si>
  <si>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</si>
  <si>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</si>
  <si>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</si>
  <si>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</si>
  <si>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</si>
  <si>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</si>
  <si>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</si>
  <si>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</si>
  <si>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</si>
  <si>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</si>
  <si>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</si>
  <si>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</si>
  <si>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</si>
  <si>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</si>
  <si>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</si>
  <si>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</si>
  <si>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</si>
  <si>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</si>
  <si>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</si>
  <si>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</si>
  <si>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</si>
  <si>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</si>
  <si>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</si>
  <si>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</si>
  <si>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</si>
  <si>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</si>
  <si>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</si>
  <si>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</si>
  <si>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</si>
  <si>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</si>
  <si>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</si>
  <si>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</si>
  <si>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</si>
  <si>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</si>
  <si>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</si>
  <si>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</si>
  <si>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</si>
  <si>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</si>
  <si>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</si>
  <si>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</si>
  <si>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</si>
  <si>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</si>
  <si>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</si>
  <si>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</si>
  <si>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</si>
  <si>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</si>
  <si>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</si>
  <si>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</si>
  <si>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</si>
  <si>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</si>
  <si>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</si>
  <si>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</si>
  <si>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</si>
  <si>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</si>
  <si>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</si>
  <si>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</si>
  <si>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</si>
  <si>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</si>
  <si>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</si>
  <si>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</si>
  <si>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</si>
  <si>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</si>
  <si>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</si>
  <si>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</si>
  <si>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</si>
  <si>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</si>
  <si>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</si>
  <si>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</si>
  <si>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</si>
  <si>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</si>
  <si>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</si>
  <si>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</si>
  <si>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</si>
  <si>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</si>
  <si>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</si>
  <si>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</si>
  <si>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</si>
  <si>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</si>
  <si>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</si>
  <si>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</si>
  <si>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</si>
  <si>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</si>
  <si>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</si>
  <si>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</si>
  <si>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</si>
  <si>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</si>
  <si>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</si>
  <si>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</si>
  <si>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</si>
  <si>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</si>
  <si>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</si>
  <si>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</si>
  <si>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</si>
  <si>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</si>
  <si>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</si>
  <si>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</si>
  <si>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</si>
  <si>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</si>
  <si>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</si>
  <si>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</si>
  <si>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</si>
  <si>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</si>
  <si>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</si>
  <si>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</si>
  <si>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</si>
  <si>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</si>
  <si>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</si>
  <si>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</si>
  <si>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</si>
  <si>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</si>
  <si>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</si>
  <si>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</si>
  <si>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</si>
  <si>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</si>
  <si>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</si>
  <si>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</si>
  <si>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</si>
  <si>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</si>
  <si>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</si>
  <si>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</si>
  <si>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</si>
  <si>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</si>
  <si>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</si>
  <si>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</si>
  <si>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</si>
  <si>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</si>
  <si>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</si>
  <si>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</si>
  <si>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</si>
  <si>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</si>
  <si>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</si>
  <si>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</si>
  <si>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</si>
  <si>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</si>
  <si>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</si>
  <si>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</si>
  <si>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</si>
  <si>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</si>
  <si>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</si>
  <si>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</si>
  <si>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</si>
  <si>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</si>
  <si>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</si>
  <si>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</si>
  <si>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</si>
  <si>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</si>
  <si>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</si>
  <si>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</si>
  <si>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</si>
  <si>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</si>
  <si>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</si>
  <si>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</si>
  <si>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</si>
  <si>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</si>
  <si>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</si>
  <si>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</si>
  <si>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</si>
  <si>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</si>
  <si>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</si>
  <si>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</si>
  <si>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</si>
  <si>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</si>
  <si>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</si>
  <si>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</si>
  <si>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</si>
  <si>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</si>
  <si>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</si>
  <si>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</si>
  <si>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</si>
  <si>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</si>
  <si>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</si>
  <si>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</si>
  <si>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</si>
  <si>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</si>
  <si>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</si>
  <si>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</si>
  <si>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</si>
  <si>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</si>
  <si>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</si>
  <si>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</si>
  <si>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</si>
  <si>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</si>
  <si>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</si>
  <si>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</si>
  <si>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</si>
  <si>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</si>
  <si>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</si>
  <si>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</si>
  <si>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</si>
  <si>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</si>
  <si>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</si>
  <si>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</si>
  <si>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</si>
  <si>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</si>
  <si>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</si>
  <si>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</si>
  <si>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</si>
  <si>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</si>
  <si>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</si>
  <si>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</si>
  <si>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</si>
  <si>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</si>
  <si>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</si>
  <si>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</si>
  <si>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</si>
  <si>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</si>
  <si>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</si>
  <si>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</si>
  <si>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</si>
  <si>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</si>
  <si>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</si>
  <si>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</si>
  <si>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</si>
  <si>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</si>
  <si>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</si>
  <si>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</si>
  <si>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</si>
  <si>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</si>
  <si>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</si>
  <si>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</si>
  <si>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</si>
  <si>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</si>
  <si>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</si>
  <si>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</si>
  <si>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</si>
  <si>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</si>
  <si>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</si>
  <si>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</si>
  <si>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</si>
  <si>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</si>
  <si>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</si>
  <si>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</si>
  <si>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</si>
  <si>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</si>
  <si>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</si>
  <si>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</si>
  <si>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</si>
  <si>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</si>
  <si>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</si>
  <si>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</si>
  <si>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</si>
  <si>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</si>
  <si>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</si>
  <si>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</si>
  <si>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</si>
  <si>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</si>
  <si>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</si>
  <si>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</si>
  <si>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</si>
  <si>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</si>
  <si>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</si>
  <si>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</si>
  <si>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</si>
  <si>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</si>
  <si>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</si>
  <si>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</si>
  <si>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</si>
  <si>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</si>
  <si>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</si>
  <si>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</si>
  <si>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</si>
  <si>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</si>
  <si>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</si>
  <si>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</si>
  <si>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</si>
  <si>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</si>
  <si>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</si>
  <si>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</si>
  <si>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</si>
  <si>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</si>
  <si>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</si>
  <si>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</si>
  <si>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</si>
  <si>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</si>
  <si>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</si>
  <si>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</si>
  <si>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</si>
  <si>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</si>
  <si>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</si>
  <si>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</si>
  <si>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</si>
  <si>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</si>
  <si>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</si>
  <si>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</si>
  <si>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</si>
  <si>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</si>
  <si>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</si>
  <si>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</si>
  <si>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</si>
  <si>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</si>
  <si>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</si>
  <si>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</si>
  <si>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</si>
  <si>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</si>
  <si>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</si>
  <si>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</si>
  <si>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</si>
  <si>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</si>
  <si>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</si>
  <si>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</si>
  <si>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</si>
  <si>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</si>
  <si>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</si>
  <si>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</si>
  <si>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</si>
  <si>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</si>
  <si>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</si>
  <si>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</si>
  <si>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</si>
  <si>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</si>
  <si>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</si>
  <si>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</si>
  <si>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</si>
  <si>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</si>
  <si>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</si>
  <si>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</si>
  <si>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</si>
  <si>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</si>
  <si>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</si>
  <si>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</si>
  <si>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</si>
  <si>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</si>
  <si>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</si>
  <si>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</si>
  <si>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</si>
  <si>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</si>
  <si>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</si>
  <si>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</si>
  <si>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</si>
  <si>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</si>
  <si>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</si>
  <si>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</si>
  <si>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</si>
  <si>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</si>
  <si>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</si>
  <si>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</si>
  <si>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</si>
  <si>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</si>
  <si>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</si>
  <si>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</si>
  <si>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</si>
  <si>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</si>
  <si>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</si>
  <si>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</si>
  <si>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</si>
  <si>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</si>
  <si>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</si>
  <si>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</si>
  <si>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</si>
  <si>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</si>
  <si>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</si>
  <si>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</si>
  <si>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</si>
  <si>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</si>
  <si>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</si>
  <si>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</si>
  <si>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</si>
  <si>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</si>
  <si>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</si>
  <si>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</si>
  <si>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</si>
  <si>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</si>
  <si>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</si>
  <si>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</si>
  <si>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</si>
  <si>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</si>
  <si>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</si>
  <si>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</si>
  <si>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</si>
  <si>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</si>
  <si>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</si>
  <si>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</si>
  <si>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</si>
  <si>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</si>
  <si>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</si>
  <si>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</si>
  <si>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</si>
  <si>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</si>
  <si>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</si>
  <si>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</si>
  <si>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</si>
  <si>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</si>
  <si>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</si>
  <si>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</si>
  <si>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</si>
  <si>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</si>
  <si>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</si>
  <si>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</si>
  <si>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</si>
  <si>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</si>
  <si>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</si>
  <si>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</si>
  <si>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</si>
  <si>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</si>
  <si>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</si>
  <si>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</si>
  <si>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</si>
  <si>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</si>
  <si>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</si>
  <si>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</si>
  <si>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</si>
  <si>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</si>
  <si>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</si>
  <si>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</si>
  <si>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</si>
  <si>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</si>
  <si>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</si>
  <si>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</si>
  <si>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</si>
  <si>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</si>
  <si>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</si>
  <si>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</si>
  <si>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</si>
  <si>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</si>
  <si>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</si>
  <si>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</si>
  <si>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</si>
  <si>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</si>
  <si>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</si>
  <si>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</si>
  <si>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</si>
  <si>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</si>
  <si>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</si>
  <si>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</si>
  <si>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</si>
  <si>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</si>
  <si>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</si>
  <si>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</si>
  <si>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</si>
  <si>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</si>
  <si>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</si>
  <si>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</si>
  <si>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</si>
  <si>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</si>
  <si>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</si>
  <si>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</si>
  <si>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</si>
  <si>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</si>
  <si>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</si>
  <si>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</si>
  <si>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</si>
  <si>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</si>
  <si>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</si>
  <si>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</si>
  <si>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</si>
  <si>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</si>
  <si>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</si>
  <si>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</si>
  <si>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</si>
  <si>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</si>
  <si>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</si>
  <si>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</si>
  <si>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</si>
  <si>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</si>
  <si>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</si>
  <si>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</si>
  <si>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</si>
  <si>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</si>
  <si>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</si>
  <si>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</si>
  <si>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</si>
  <si>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</si>
  <si>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</si>
  <si>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</si>
  <si>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</si>
  <si>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</si>
  <si>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</si>
  <si>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</si>
  <si>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</si>
  <si>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</si>
  <si>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</si>
  <si>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</si>
  <si>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</si>
  <si>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</si>
  <si>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</si>
  <si>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</si>
  <si>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</si>
  <si>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</si>
  <si>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</si>
  <si>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</si>
  <si>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</si>
  <si>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</si>
  <si>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</si>
  <si>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</si>
  <si>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</si>
  <si>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</si>
  <si>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</si>
  <si>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</si>
  <si>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</si>
  <si>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</si>
  <si>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</si>
  <si>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</si>
  <si>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</si>
  <si>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</si>
  <si>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</si>
  <si>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</si>
  <si>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</si>
  <si>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</si>
  <si>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</si>
  <si>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</si>
  <si>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</si>
  <si>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</si>
  <si>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</si>
  <si>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</si>
  <si>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</si>
  <si>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</si>
  <si>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</si>
  <si>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</si>
  <si>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</si>
  <si>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</si>
  <si>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</si>
  <si>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</si>
  <si>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</si>
  <si>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</si>
  <si>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</si>
  <si>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</si>
  <si>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</si>
  <si>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</si>
  <si>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</si>
  <si>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</si>
  <si>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</si>
  <si>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</si>
  <si>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</si>
  <si>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</si>
  <si>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</si>
  <si>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</si>
  <si>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</si>
  <si>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</si>
  <si>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</si>
  <si>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</si>
  <si>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</si>
  <si>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</si>
  <si>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</si>
  <si>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</si>
  <si>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</si>
  <si>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</si>
  <si>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</si>
  <si>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</si>
  <si>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</si>
  <si>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</si>
  <si>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</si>
  <si>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</si>
  <si>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</si>
  <si>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</si>
  <si>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</si>
  <si>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</si>
  <si>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</si>
  <si>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</si>
  <si>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</si>
  <si>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</si>
  <si>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</si>
  <si>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</si>
  <si>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</si>
  <si>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</si>
  <si>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</si>
  <si>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</si>
  <si>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</si>
  <si>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</si>
  <si>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</si>
  <si>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</si>
  <si>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</si>
  <si>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</si>
  <si>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</si>
  <si>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</si>
  <si>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</si>
  <si>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</si>
  <si>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</si>
  <si>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</si>
  <si>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</si>
  <si>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</si>
  <si>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</si>
  <si>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</si>
  <si>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</si>
  <si>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</si>
  <si>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</si>
  <si>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</si>
  <si>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</si>
  <si>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</si>
  <si>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</si>
  <si>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</si>
  <si>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</si>
  <si>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</si>
  <si>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</si>
  <si>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</si>
  <si>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</si>
  <si>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</si>
  <si>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</si>
  <si>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</si>
  <si>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</si>
  <si>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</si>
  <si>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</si>
  <si>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</si>
  <si>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</si>
  <si>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</si>
  <si>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</si>
  <si>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</si>
  <si>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</si>
  <si>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</si>
  <si>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</si>
  <si>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</si>
  <si>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</si>
  <si>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</si>
  <si>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</si>
  <si>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</si>
  <si>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</si>
  <si>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</si>
  <si>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</si>
  <si>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</si>
  <si>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</si>
  <si>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</si>
  <si>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</si>
  <si>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</si>
  <si>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</si>
  <si>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</si>
  <si>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</si>
  <si>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</si>
  <si>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</si>
  <si>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</si>
  <si>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</si>
  <si>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</si>
  <si>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</si>
  <si>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</si>
  <si>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</si>
  <si>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</si>
  <si>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</si>
  <si>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</si>
  <si>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</si>
  <si>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</si>
  <si>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</si>
  <si>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</si>
  <si>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</si>
  <si>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</si>
  <si>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</si>
  <si>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</si>
  <si>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</si>
  <si>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</si>
  <si>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</si>
  <si>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</si>
  <si>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</si>
  <si>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</si>
  <si>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</si>
  <si>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</si>
  <si>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</si>
  <si>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</si>
  <si>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</si>
  <si>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</si>
  <si>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</si>
  <si>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</si>
  <si>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</si>
  <si>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</si>
  <si>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</si>
  <si>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</si>
  <si>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</si>
  <si>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</si>
  <si>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</si>
  <si>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</si>
  <si>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</si>
  <si>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</si>
  <si>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</si>
  <si>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</si>
  <si>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</si>
  <si>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</si>
  <si>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</si>
  <si>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</si>
  <si>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</si>
  <si>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</si>
  <si>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</si>
  <si>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</si>
  <si>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</si>
  <si>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</si>
  <si>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</si>
  <si>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</si>
  <si>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</si>
  <si>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</si>
  <si>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</si>
  <si>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</si>
  <si>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</si>
  <si>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</si>
  <si>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</si>
  <si>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</si>
  <si>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</si>
  <si>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</si>
  <si>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</si>
  <si>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</si>
  <si>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</si>
  <si>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</si>
  <si>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</si>
  <si>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</si>
  <si>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</si>
  <si>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</si>
  <si>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</si>
  <si>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</si>
  <si>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</si>
  <si>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</si>
  <si>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</si>
  <si>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</si>
  <si>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</si>
  <si>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</si>
  <si>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</si>
  <si>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</si>
  <si>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</si>
  <si>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</si>
  <si>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</si>
  <si>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</si>
  <si>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</si>
  <si>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</si>
  <si>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</si>
  <si>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</si>
  <si>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</si>
  <si>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</si>
  <si>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</si>
  <si>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</si>
  <si>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</si>
  <si>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</si>
  <si>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</si>
  <si>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</si>
  <si>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</si>
  <si>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</si>
  <si>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</si>
  <si>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</si>
  <si>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</si>
  <si>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</si>
  <si>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</si>
  <si>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</si>
  <si>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</si>
  <si>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</si>
  <si>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</si>
  <si>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</si>
  <si>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</si>
  <si>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</si>
  <si>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</si>
  <si>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</si>
  <si>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</si>
  <si>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</si>
  <si>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</si>
  <si>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</si>
  <si>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</si>
  <si>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</si>
  <si>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</si>
  <si>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</si>
  <si>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</si>
  <si>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</si>
  <si>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</si>
  <si>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</si>
  <si>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</si>
  <si>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</si>
  <si>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</si>
  <si>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</si>
  <si>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</si>
  <si>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</si>
  <si>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</si>
  <si>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</si>
  <si>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</si>
  <si>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</si>
  <si>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</si>
  <si>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</si>
  <si>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</si>
  <si>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</si>
  <si>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</si>
  <si>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</si>
  <si>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</si>
  <si>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</si>
  <si>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</si>
  <si>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</si>
  <si>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</si>
  <si>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</si>
  <si>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</si>
  <si>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</si>
  <si>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</si>
  <si>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</si>
  <si>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</si>
  <si>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</si>
  <si>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</si>
  <si>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</si>
  <si>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</si>
  <si>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</si>
  <si>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</si>
  <si>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</si>
  <si>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</si>
  <si>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</si>
  <si>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</si>
  <si>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</si>
  <si>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</si>
  <si>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</si>
  <si>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</si>
  <si>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</si>
  <si>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</si>
  <si>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</si>
  <si>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</si>
  <si>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</si>
  <si>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</si>
  <si>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</si>
  <si>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</si>
  <si>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</si>
  <si>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</si>
  <si>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</si>
  <si>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</si>
  <si>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</si>
  <si>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</si>
  <si>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</si>
  <si>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</si>
  <si>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</si>
  <si>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</si>
  <si>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</si>
  <si>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</si>
  <si>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</si>
  <si>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</si>
  <si>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</si>
  <si>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</si>
  <si>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</si>
  <si>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</si>
  <si>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</si>
  <si>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</si>
  <si>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</si>
  <si>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</si>
  <si>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</si>
  <si>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</si>
  <si>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</si>
  <si>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</si>
  <si>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</si>
  <si>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</si>
  <si>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</si>
  <si>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</si>
  <si>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</si>
  <si>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</si>
  <si>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</si>
  <si>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</si>
  <si>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</si>
  <si>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</si>
  <si>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</si>
  <si>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</si>
  <si>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</si>
  <si>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</si>
  <si>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</si>
  <si>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</si>
  <si>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</si>
  <si>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</si>
  <si>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</si>
  <si>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</si>
  <si>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</si>
  <si>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</si>
  <si>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</si>
  <si>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</si>
  <si>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</si>
  <si>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</si>
  <si>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</si>
  <si>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</si>
  <si>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</si>
  <si>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</si>
  <si>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</si>
  <si>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</si>
  <si>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</si>
  <si>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</si>
  <si>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</si>
  <si>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</si>
  <si>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</si>
  <si>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</si>
  <si>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</si>
  <si>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</si>
  <si>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</si>
  <si>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</si>
  <si>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</si>
  <si>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</si>
  <si>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</si>
  <si>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</si>
  <si>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</si>
  <si>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</si>
  <si>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</si>
  <si>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</si>
  <si>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</si>
  <si>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</si>
  <si>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</si>
  <si>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</si>
  <si>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</si>
  <si>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</si>
  <si>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</si>
  <si>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</si>
  <si>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</si>
  <si>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</si>
  <si>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</si>
  <si>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</si>
  <si>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</si>
  <si>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</si>
  <si>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</si>
  <si>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</si>
  <si>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</si>
  <si>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</si>
  <si>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</si>
  <si>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</si>
  <si>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</si>
  <si>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</si>
  <si>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</si>
  <si>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</si>
  <si>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</si>
  <si>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</si>
  <si>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</si>
  <si>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</si>
  <si>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</si>
  <si>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</si>
  <si>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</si>
  <si>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</si>
  <si>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</si>
  <si>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</si>
  <si>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</si>
  <si>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</si>
  <si>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</si>
  <si>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</si>
  <si>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</si>
  <si>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</si>
  <si>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</si>
  <si>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</si>
  <si>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</si>
  <si>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</si>
  <si>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</si>
  <si>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</si>
  <si>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</si>
  <si>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</si>
  <si>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</si>
  <si>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</si>
  <si>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</si>
  <si>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</si>
  <si>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</si>
  <si>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</si>
  <si>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</si>
  <si>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</si>
  <si>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</si>
  <si>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</si>
  <si>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</si>
  <si>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</si>
  <si>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</si>
  <si>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</si>
  <si>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</si>
  <si>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</si>
  <si>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</si>
  <si>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</si>
  <si>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</si>
  <si>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</si>
  <si>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</si>
  <si>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</si>
  <si>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</si>
  <si>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</si>
  <si>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</si>
  <si>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</si>
  <si>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</si>
  <si>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</si>
  <si>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</si>
  <si>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</si>
  <si>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</si>
  <si>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</si>
  <si>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</si>
  <si>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</si>
  <si>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</si>
  <si>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</si>
  <si>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</si>
  <si>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</si>
  <si>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</si>
  <si>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</si>
  <si>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</si>
  <si>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</si>
  <si>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</si>
  <si>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</si>
  <si>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</si>
  <si>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</si>
  <si>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</si>
  <si>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</si>
  <si>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</si>
  <si>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</si>
  <si>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</si>
  <si>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</si>
  <si>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</si>
  <si>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</si>
  <si>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</si>
  <si>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</si>
  <si>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</si>
  <si>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</si>
  <si>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</si>
  <si>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</si>
  <si>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</si>
  <si>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</si>
  <si>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</si>
  <si>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</si>
  <si>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</si>
  <si>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</si>
  <si>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</si>
  <si>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</si>
  <si>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</si>
  <si>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</si>
  <si>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</si>
  <si>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</si>
  <si>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</si>
  <si>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</si>
  <si>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</si>
  <si>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</si>
  <si>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</si>
  <si>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</si>
  <si>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</si>
  <si>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</si>
  <si>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</si>
  <si>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</si>
  <si>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</si>
  <si>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</si>
  <si>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</si>
  <si>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</si>
  <si>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</si>
  <si>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</si>
  <si>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</si>
  <si>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</si>
  <si>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</si>
  <si>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</si>
  <si>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</si>
  <si>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</si>
  <si>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</si>
  <si>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</si>
  <si>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</si>
  <si>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</si>
  <si>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</si>
  <si>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</si>
  <si>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</si>
  <si>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</si>
  <si>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</si>
  <si>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</si>
  <si>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</si>
  <si>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</si>
  <si>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</si>
  <si>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</si>
  <si>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</si>
  <si>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</si>
  <si>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</si>
  <si>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</si>
  <si>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</si>
  <si>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</si>
  <si>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</si>
  <si>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</si>
  <si>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</si>
  <si>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</si>
  <si>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</si>
  <si>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</si>
  <si>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</si>
  <si>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</si>
  <si>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</si>
  <si>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</si>
  <si>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</si>
  <si>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</si>
  <si>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</si>
  <si>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</si>
  <si>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</si>
  <si>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</si>
  <si>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</si>
  <si>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</si>
  <si>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</si>
  <si>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</si>
  <si>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</si>
  <si>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</si>
  <si>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</si>
  <si>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</si>
  <si>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</si>
  <si>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</si>
  <si>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</si>
  <si>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</si>
  <si>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</si>
  <si>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</si>
  <si>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</si>
  <si>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</si>
  <si>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</si>
  <si>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</si>
  <si>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</si>
  <si>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</si>
  <si>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</si>
  <si>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</si>
  <si>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</si>
  <si>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</si>
  <si>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</si>
  <si>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</si>
  <si>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</si>
  <si>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</si>
  <si>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</si>
  <si>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</si>
  <si>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</si>
  <si>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</si>
  <si>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</si>
  <si>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</si>
  <si>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</si>
  <si>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</si>
  <si>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</si>
  <si>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</si>
  <si>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</si>
  <si>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</si>
  <si>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</si>
  <si>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</si>
  <si>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</si>
  <si>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</si>
  <si>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</si>
  <si>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</si>
  <si>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</si>
  <si>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</si>
  <si>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</si>
  <si>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</si>
  <si>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</si>
  <si>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</si>
  <si>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</si>
  <si>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</si>
  <si>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</si>
  <si>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</si>
  <si>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</si>
  <si>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</si>
  <si>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</si>
  <si>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</si>
  <si>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</si>
  <si>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</si>
  <si>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</si>
  <si>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</si>
  <si>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</si>
  <si>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</si>
  <si>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</si>
  <si>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</si>
  <si>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</si>
  <si>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</si>
  <si>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</si>
  <si>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</si>
  <si>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</si>
  <si>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</si>
  <si>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</si>
  <si>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</si>
  <si>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</si>
  <si>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</si>
  <si>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</si>
  <si>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</si>
  <si>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</si>
  <si>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</si>
  <si>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</si>
  <si>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</si>
  <si>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</si>
  <si>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</si>
  <si>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</si>
  <si>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</si>
  <si>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</si>
  <si>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</si>
  <si>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</si>
  <si>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</si>
  <si>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</si>
  <si>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</si>
  <si>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</si>
  <si>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</si>
  <si>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</si>
  <si>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</si>
  <si>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</si>
  <si>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</si>
  <si>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</si>
  <si>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</si>
  <si>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</si>
  <si>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</si>
  <si>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</si>
  <si>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</si>
  <si>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</si>
  <si>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</si>
  <si>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</si>
  <si>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</si>
  <si>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</si>
  <si>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</si>
  <si>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</si>
  <si>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</si>
  <si>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</si>
  <si>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</si>
  <si>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</si>
  <si>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</si>
  <si>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</si>
  <si>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</si>
  <si>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</si>
  <si>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</si>
  <si>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</si>
  <si>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</si>
  <si>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</si>
  <si>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</si>
  <si>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</si>
  <si>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</si>
  <si>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</si>
  <si>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</si>
  <si>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</si>
  <si>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</si>
  <si>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</si>
  <si>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</si>
  <si>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</si>
  <si>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</si>
  <si>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</si>
  <si>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</si>
  <si>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</si>
  <si>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</si>
  <si>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</si>
  <si>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</si>
  <si>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</si>
  <si>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</si>
  <si>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</si>
  <si>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</si>
  <si>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</si>
  <si>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</si>
  <si>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</si>
  <si>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</si>
  <si>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</si>
  <si>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</si>
  <si>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</si>
  <si>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</si>
  <si>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</si>
  <si>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</si>
  <si>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</si>
  <si>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</si>
  <si>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</si>
  <si>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</si>
  <si>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</si>
  <si>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</si>
  <si>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</si>
  <si>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</si>
  <si>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</si>
  <si>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</si>
  <si>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</si>
  <si>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</si>
  <si>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</si>
  <si>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</si>
  <si>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</si>
  <si>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</si>
  <si>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</si>
  <si>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</si>
  <si>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</si>
  <si>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</si>
  <si>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</si>
  <si>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</si>
  <si>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</si>
  <si>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</si>
  <si>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</si>
  <si>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</si>
  <si>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</si>
  <si>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</si>
  <si>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</si>
  <si>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</si>
  <si>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</si>
  <si>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</si>
  <si>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</si>
  <si>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</si>
  <si>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</si>
  <si>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</si>
  <si>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</si>
  <si>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</si>
  <si>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</si>
  <si>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</si>
  <si>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</si>
  <si>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</si>
  <si>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</si>
  <si>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</si>
  <si>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</si>
  <si>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</si>
  <si>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</si>
  <si>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</si>
  <si>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</si>
  <si>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</si>
  <si>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</si>
  <si>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</si>
  <si>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</si>
  <si>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</si>
  <si>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</si>
  <si>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</si>
  <si>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</si>
  <si>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</si>
  <si>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</si>
  <si>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</si>
  <si>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</si>
  <si>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</si>
  <si>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</si>
  <si>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</si>
  <si>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</si>
  <si>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</si>
  <si>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</si>
  <si>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</si>
  <si>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</si>
  <si>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</si>
  <si>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</si>
  <si>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</si>
  <si>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</si>
  <si>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</si>
  <si>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</si>
  <si>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</si>
  <si>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</si>
  <si>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</si>
  <si>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</si>
  <si>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</si>
  <si>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</si>
  <si>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</si>
  <si>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</si>
  <si>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</si>
  <si>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</si>
  <si>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</si>
  <si>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</si>
  <si>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</si>
  <si>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</si>
  <si>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</si>
  <si>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</si>
  <si>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</si>
  <si>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</si>
  <si>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</si>
  <si>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</si>
  <si>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</si>
  <si>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</si>
  <si>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</si>
  <si>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</si>
  <si>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</si>
  <si>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</si>
  <si>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</si>
  <si>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</si>
  <si>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</si>
  <si>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</si>
  <si>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</si>
  <si>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</si>
  <si>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</si>
  <si>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</si>
  <si>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</si>
  <si>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</si>
  <si>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</si>
  <si>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</si>
  <si>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</si>
  <si>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</si>
  <si>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</si>
  <si>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</si>
  <si>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</si>
  <si>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</si>
  <si>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</si>
  <si>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</si>
  <si>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</si>
  <si>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</si>
  <si>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</si>
  <si>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</si>
  <si>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</si>
  <si>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</si>
  <si>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</si>
  <si>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</si>
  <si>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</si>
  <si>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</si>
  <si>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</si>
  <si>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</si>
  <si>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</si>
  <si>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</si>
  <si>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</si>
  <si>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</si>
  <si>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</si>
  <si>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</si>
  <si>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</si>
  <si>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</si>
  <si>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</si>
  <si>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</si>
  <si>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</si>
  <si>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</si>
  <si>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</si>
  <si>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</si>
  <si>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</si>
  <si>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</si>
  <si>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</si>
  <si>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</si>
  <si>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</si>
  <si>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</si>
  <si>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</si>
  <si>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</si>
  <si>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</si>
  <si>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</si>
  <si>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</si>
  <si>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</si>
  <si>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</si>
  <si>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</si>
  <si>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</si>
  <si>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</si>
  <si>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</si>
  <si>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</si>
  <si>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</si>
  <si>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</si>
  <si>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</si>
  <si>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</si>
  <si>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</si>
  <si>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</si>
  <si>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</si>
  <si>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</si>
  <si>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</si>
  <si>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</si>
  <si>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</si>
  <si>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</si>
  <si>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</si>
  <si>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</si>
  <si>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</si>
  <si>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</si>
  <si>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</si>
  <si>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</si>
  <si>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</si>
  <si>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</si>
  <si>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</si>
  <si>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</si>
  <si>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</si>
  <si>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</si>
  <si>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</si>
  <si>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</si>
  <si>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</si>
  <si>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</si>
  <si>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</si>
  <si>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</si>
  <si>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</si>
  <si>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</si>
  <si>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</si>
  <si>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</si>
  <si>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</si>
  <si>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</si>
  <si>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</si>
  <si>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</si>
  <si>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</si>
  <si>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</si>
  <si>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</si>
  <si>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</si>
  <si>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</si>
  <si>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</si>
  <si>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</si>
  <si>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</si>
  <si>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</si>
  <si>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</si>
  <si>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</si>
  <si>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</si>
  <si>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</si>
  <si>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</si>
  <si>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</si>
  <si>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</si>
  <si>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</si>
  <si>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</si>
  <si>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</si>
  <si>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</si>
  <si>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</si>
  <si>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</si>
  <si>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</si>
  <si>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</si>
  <si>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</si>
  <si>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</si>
  <si>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</si>
  <si>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</si>
  <si>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</si>
  <si>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</si>
  <si>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</si>
  <si>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</si>
  <si>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</si>
  <si>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</si>
  <si>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</si>
  <si>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</si>
  <si>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</si>
  <si>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</si>
  <si>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</si>
  <si>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</si>
  <si>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</si>
  <si>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</si>
  <si>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</si>
  <si>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</si>
  <si>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</si>
  <si>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</si>
  <si>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</si>
  <si>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</si>
  <si>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</si>
  <si>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</si>
  <si>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</si>
  <si>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</si>
  <si>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</si>
  <si>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</si>
  <si>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</si>
  <si>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</si>
  <si>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</si>
  <si>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</si>
  <si>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</si>
  <si>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</si>
  <si>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</si>
  <si>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</si>
  <si>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</si>
  <si>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</si>
  <si>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</si>
  <si>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</si>
  <si>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</si>
  <si>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</si>
  <si>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</si>
  <si>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</si>
  <si>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</si>
  <si>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</si>
  <si>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</si>
  <si>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</si>
  <si>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</si>
  <si>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</si>
  <si>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</si>
  <si>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</si>
  <si>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</si>
  <si>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</si>
  <si>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</si>
  <si>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</si>
  <si>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</si>
  <si>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</si>
  <si>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</si>
  <si>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</si>
  <si>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</si>
  <si>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</si>
  <si>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</si>
  <si>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</si>
  <si>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</si>
  <si>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</si>
  <si>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</si>
  <si>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</si>
  <si>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</si>
  <si>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</si>
  <si>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</si>
  <si>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</si>
  <si>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</si>
  <si>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</si>
  <si>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</si>
  <si>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</si>
  <si>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</si>
  <si>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</si>
  <si>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</si>
  <si>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</si>
  <si>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</si>
  <si>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</si>
  <si>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</si>
  <si>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</si>
  <si>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</si>
  <si>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</si>
  <si>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</si>
  <si>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</si>
  <si>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</si>
  <si>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</si>
  <si>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</si>
  <si>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</si>
  <si>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</si>
  <si>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</si>
  <si>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</si>
  <si>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</si>
  <si>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</si>
  <si>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</si>
  <si>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</si>
  <si>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</si>
  <si>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</si>
  <si>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</si>
  <si>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</si>
  <si>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</si>
  <si>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</si>
  <si>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</si>
  <si>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</si>
  <si>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</si>
  <si>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</si>
  <si>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</si>
  <si>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</si>
  <si>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</si>
  <si>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</si>
  <si>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</si>
  <si>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</si>
  <si>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</si>
  <si>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</si>
  <si>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</si>
  <si>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</si>
  <si>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</si>
  <si>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</si>
  <si>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</si>
  <si>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</si>
  <si>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</si>
  <si>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</si>
  <si>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</si>
  <si>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</si>
  <si>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</si>
  <si>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</si>
  <si>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</si>
  <si>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</si>
  <si>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</si>
  <si>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</si>
  <si>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</si>
  <si>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</si>
  <si>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</si>
  <si>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</si>
  <si>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</si>
  <si>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</si>
  <si>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</si>
  <si>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</si>
  <si>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</si>
  <si>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</si>
  <si>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</si>
  <si>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</si>
  <si>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</si>
  <si>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</si>
  <si>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</si>
  <si>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</si>
  <si>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</si>
  <si>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</si>
  <si>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</si>
  <si>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</si>
  <si>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</si>
  <si>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</si>
  <si>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</si>
  <si>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</si>
  <si>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</si>
  <si>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</si>
  <si>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</si>
  <si>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</si>
  <si>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</si>
  <si>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</si>
  <si>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</si>
  <si>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</si>
  <si>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</si>
  <si>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</si>
  <si>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</si>
  <si>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</si>
  <si>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</si>
  <si>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</si>
  <si>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</si>
  <si>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</si>
  <si>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</si>
  <si>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</si>
  <si>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</si>
  <si>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</si>
  <si>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</si>
  <si>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</si>
  <si>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</si>
  <si>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</si>
  <si>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</si>
  <si>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</si>
  <si>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</si>
  <si>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</si>
  <si>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</si>
  <si>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</si>
  <si>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</si>
  <si>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</si>
  <si>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</si>
  <si>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</si>
  <si>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</si>
  <si>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</si>
  <si>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</si>
  <si>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</si>
  <si>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</si>
  <si>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</si>
  <si>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</si>
  <si>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</si>
  <si>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</si>
  <si>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</si>
  <si>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</si>
  <si>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</si>
  <si>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</si>
  <si>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</si>
  <si>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</si>
  <si>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</si>
  <si>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</si>
  <si>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</si>
  <si>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</si>
  <si>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</si>
  <si>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</si>
  <si>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</si>
  <si>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</si>
  <si>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</si>
  <si>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</si>
  <si>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</si>
  <si>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</si>
  <si>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</si>
  <si>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</si>
  <si>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</si>
  <si>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</si>
  <si>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</si>
  <si>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</si>
  <si>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</si>
  <si>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</si>
  <si>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</si>
  <si>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</si>
  <si>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</si>
  <si>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</si>
  <si>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</si>
  <si>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</si>
  <si>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</si>
  <si>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</si>
  <si>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</si>
  <si>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</si>
  <si>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</si>
  <si>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</si>
  <si>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</si>
  <si>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</si>
  <si>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</si>
  <si>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</si>
  <si>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</si>
  <si>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</si>
  <si>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</si>
  <si>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</si>
  <si>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</si>
  <si>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</si>
  <si>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</si>
  <si>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</si>
  <si>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</si>
  <si>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</si>
  <si>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</si>
  <si>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</si>
  <si>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</si>
  <si>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</si>
  <si>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</si>
  <si>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</si>
  <si>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</si>
  <si>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</si>
  <si>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</si>
  <si>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</si>
  <si>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</si>
  <si>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</si>
  <si>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</si>
  <si>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</si>
  <si>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</si>
  <si>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</si>
  <si>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</si>
  <si>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</si>
  <si>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</si>
  <si>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</si>
  <si>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</si>
  <si>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</si>
  <si>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</si>
  <si>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</si>
  <si>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</si>
  <si>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</si>
  <si>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</si>
  <si>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</si>
  <si>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</si>
  <si>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</si>
  <si>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</si>
  <si>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</si>
  <si>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</si>
  <si>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</si>
  <si>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</si>
  <si>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</si>
  <si>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</si>
  <si>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</si>
  <si>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</si>
  <si>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</si>
  <si>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</si>
  <si>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</si>
  <si>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</si>
  <si>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</si>
  <si>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</si>
  <si>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</si>
  <si>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</si>
  <si>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</si>
  <si>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</si>
  <si>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</si>
  <si>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</si>
  <si>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</si>
  <si>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</si>
  <si>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</si>
  <si>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</si>
  <si>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</si>
  <si>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</si>
  <si>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</si>
  <si>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</si>
  <si>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</si>
  <si>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</si>
  <si>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</si>
  <si>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</si>
  <si>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</si>
  <si>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</si>
  <si>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</si>
  <si>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</si>
  <si>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</si>
  <si>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</si>
  <si>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</si>
  <si>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</si>
  <si>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</si>
  <si>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</si>
  <si>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</si>
  <si>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</si>
  <si>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</si>
  <si>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</si>
  <si>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</si>
  <si>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</si>
  <si>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</si>
  <si>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</si>
  <si>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</si>
  <si>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</si>
  <si>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</si>
  <si>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</si>
  <si>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</si>
  <si>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</si>
  <si>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</si>
  <si>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</si>
  <si>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</si>
  <si>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</si>
  <si>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</si>
  <si>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</si>
  <si>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</si>
  <si>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</si>
  <si>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</si>
  <si>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</si>
  <si>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</si>
  <si>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</si>
  <si>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</si>
  <si>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</si>
  <si>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</si>
  <si>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</si>
  <si>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</si>
  <si>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</si>
  <si>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</si>
  <si>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</si>
  <si>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</si>
  <si>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</si>
  <si>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</si>
  <si>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</si>
  <si>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</si>
  <si>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</si>
  <si>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</si>
  <si>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</si>
  <si>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</si>
  <si>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</si>
  <si>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</si>
  <si>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</si>
  <si>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</si>
  <si>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</si>
  <si>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</si>
  <si>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</si>
  <si>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</si>
  <si>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</si>
  <si>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</si>
  <si>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</si>
  <si>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</si>
  <si>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</si>
  <si>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</si>
  <si>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</si>
  <si>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</si>
  <si>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</si>
  <si>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</si>
  <si>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</si>
  <si>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</si>
  <si>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</si>
  <si>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</si>
  <si>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</si>
  <si>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</si>
  <si>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</si>
  <si>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</si>
  <si>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</si>
  <si>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</si>
  <si>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</si>
  <si>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</si>
  <si>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</si>
  <si>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</si>
  <si>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</si>
  <si>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</si>
  <si>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</si>
  <si>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</si>
  <si>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</si>
  <si>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</si>
  <si>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</si>
  <si>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</si>
  <si>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</si>
  <si>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</si>
  <si>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</si>
  <si>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</si>
  <si>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</si>
  <si>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</si>
  <si>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</si>
  <si>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</si>
  <si>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</si>
  <si>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</si>
  <si>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</si>
  <si>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</si>
  <si>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</si>
  <si>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</si>
  <si>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</si>
  <si>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</si>
  <si>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</si>
  <si>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</si>
  <si>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</si>
  <si>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</si>
  <si>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</si>
  <si>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</si>
  <si>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</si>
  <si>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</si>
  <si>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</si>
  <si>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</si>
  <si>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</si>
  <si>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</si>
  <si>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</si>
  <si>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</si>
  <si>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</si>
  <si>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</si>
  <si>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</si>
  <si>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</si>
  <si>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</si>
  <si>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</si>
  <si>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</si>
  <si>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</si>
  <si>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</si>
  <si>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</si>
  <si>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</si>
  <si>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</si>
  <si>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</si>
  <si>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</si>
  <si>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</si>
  <si>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</si>
  <si>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</si>
  <si>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</si>
  <si>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</si>
  <si>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</si>
  <si>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</si>
  <si>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</si>
  <si>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</si>
  <si>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</si>
  <si>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</si>
  <si>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</si>
  <si>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</si>
  <si>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</si>
  <si>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</si>
  <si>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</si>
  <si>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</si>
  <si>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</si>
  <si>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</si>
  <si>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</si>
  <si>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</si>
  <si>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</si>
  <si>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</si>
  <si>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</si>
  <si>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</si>
  <si>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</si>
  <si>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</si>
  <si>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</si>
  <si>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</si>
  <si>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</si>
  <si>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</si>
  <si>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</si>
  <si>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</si>
  <si>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</si>
  <si>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</si>
  <si>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</si>
  <si>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</si>
  <si>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</si>
  <si>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</si>
  <si>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</si>
  <si>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</si>
  <si>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</si>
  <si>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</si>
  <si>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</si>
  <si>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</si>
  <si>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</si>
  <si>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</si>
  <si>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</si>
  <si>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</si>
  <si>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</si>
  <si>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</si>
  <si>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</si>
  <si>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</si>
  <si>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</si>
  <si>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</si>
  <si>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</si>
  <si>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</si>
  <si>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</si>
  <si>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</si>
  <si>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</si>
  <si>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</si>
  <si>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</si>
  <si>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</si>
  <si>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</si>
  <si>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</si>
  <si>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</si>
  <si>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</si>
  <si>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</si>
  <si>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</si>
  <si>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</si>
  <si>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</si>
  <si>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</si>
  <si>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</si>
  <si>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</si>
  <si>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</si>
  <si>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</si>
  <si>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</si>
  <si>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</si>
  <si>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</si>
  <si>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</si>
  <si>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</si>
  <si>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</si>
  <si>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</si>
  <si>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</si>
  <si>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</si>
  <si>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</si>
  <si>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</si>
  <si>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</si>
  <si>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</si>
  <si>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</si>
  <si>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</si>
  <si>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</si>
  <si>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</si>
  <si>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</si>
  <si>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</si>
  <si>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</si>
  <si>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</si>
  <si>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</si>
  <si>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</si>
  <si>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</si>
  <si>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</si>
  <si>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</si>
  <si>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</si>
  <si>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</si>
  <si>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</si>
  <si>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</si>
  <si>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</si>
  <si>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</si>
  <si>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</si>
  <si>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</si>
  <si>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</si>
  <si>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</si>
  <si>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</si>
  <si>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</si>
  <si>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</si>
  <si>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</si>
  <si>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</si>
  <si>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</si>
  <si>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</si>
  <si>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</si>
  <si>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</si>
  <si>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</si>
  <si>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</si>
  <si>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</si>
  <si>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</si>
  <si>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</si>
  <si>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</si>
  <si>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</si>
  <si>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</si>
  <si>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</si>
  <si>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</si>
  <si>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</si>
  <si>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</si>
  <si>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</si>
  <si>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</si>
  <si>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</si>
  <si>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</si>
  <si>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</si>
  <si>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</si>
  <si>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</si>
  <si>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</si>
  <si>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</si>
  <si>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</si>
  <si>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</si>
  <si>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</si>
  <si>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</si>
  <si>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</si>
  <si>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</si>
  <si>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</si>
  <si>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</si>
  <si>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</si>
  <si>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</si>
  <si>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</si>
  <si>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</si>
  <si>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</si>
  <si>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</si>
  <si>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</si>
  <si>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</si>
  <si>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</si>
  <si>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</si>
  <si>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</si>
  <si>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</si>
  <si>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</si>
  <si>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</si>
  <si>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</si>
  <si>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</si>
  <si>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</si>
  <si>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</si>
  <si>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</si>
  <si>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</si>
  <si>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</si>
  <si>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</si>
  <si>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</si>
  <si>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</si>
  <si>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</si>
  <si>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</si>
  <si>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</si>
  <si>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</si>
  <si>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</si>
  <si>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</si>
  <si>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</si>
  <si>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</si>
  <si>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</si>
  <si>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</si>
  <si>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</si>
  <si>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</si>
  <si>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</si>
  <si>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</si>
  <si>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</si>
  <si>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</si>
  <si>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</si>
  <si>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</si>
  <si>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</si>
  <si>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</si>
  <si>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</si>
  <si>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</si>
  <si>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</si>
  <si>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</si>
  <si>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</si>
  <si>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</si>
  <si>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</si>
  <si>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</si>
  <si>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</si>
  <si>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</si>
  <si>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</si>
  <si>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</si>
  <si>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</si>
  <si>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</si>
  <si>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</si>
  <si>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</si>
  <si>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</si>
  <si>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</si>
  <si>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</si>
  <si>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</si>
  <si>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</si>
  <si>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</si>
  <si>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</si>
  <si>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</si>
  <si>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</si>
  <si>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</si>
  <si>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</si>
  <si>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</si>
  <si>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</si>
  <si>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</si>
  <si>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</si>
  <si>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</si>
  <si>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</si>
  <si>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</si>
  <si>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</si>
  <si>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</si>
  <si>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</si>
  <si>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</si>
  <si>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</si>
  <si>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</si>
  <si>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</si>
  <si>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</si>
  <si>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</si>
  <si>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</si>
  <si>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</si>
  <si>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</si>
  <si>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</si>
  <si>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</si>
  <si>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</si>
  <si>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</si>
  <si>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</si>
  <si>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</si>
  <si>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</si>
  <si>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</si>
  <si>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</si>
  <si>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</si>
  <si>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</si>
  <si>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</si>
  <si>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</si>
  <si>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</si>
  <si>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</si>
  <si>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</si>
  <si>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</si>
  <si>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</si>
  <si>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</si>
  <si>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</si>
  <si>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</si>
  <si>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</si>
  <si>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</si>
  <si>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</si>
  <si>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</si>
  <si>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</si>
  <si>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</si>
  <si>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</si>
  <si>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</si>
  <si>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</si>
  <si>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</si>
  <si>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</si>
  <si>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</si>
  <si>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</si>
  <si>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</si>
  <si>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</si>
  <si>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</si>
  <si>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</si>
  <si>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</si>
  <si>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</si>
  <si>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</si>
  <si>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</si>
  <si>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</si>
  <si>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</si>
  <si>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</si>
  <si>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</si>
  <si>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</si>
  <si>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</si>
  <si>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</si>
  <si>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</si>
  <si>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</si>
  <si>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</si>
  <si>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</si>
  <si>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</si>
  <si>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</si>
  <si>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</si>
  <si>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</si>
  <si>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</si>
  <si>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</si>
  <si>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</si>
  <si>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</si>
  <si>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</si>
  <si>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</si>
  <si>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</si>
  <si>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</si>
  <si>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</si>
  <si>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</si>
  <si>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</si>
  <si>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</si>
  <si>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</si>
  <si>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</si>
  <si>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</si>
  <si>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</si>
  <si>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</si>
  <si>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</si>
  <si>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</si>
  <si>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</si>
  <si>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</si>
  <si>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</si>
  <si>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</si>
  <si>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</si>
  <si>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</si>
  <si>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</si>
  <si>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</si>
  <si>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</si>
  <si>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</si>
  <si>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</si>
  <si>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</si>
  <si>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</si>
  <si>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</si>
  <si>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</si>
  <si>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</si>
  <si>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</si>
  <si>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</si>
  <si>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</si>
  <si>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</si>
  <si>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</si>
  <si>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</si>
  <si>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</si>
  <si>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</si>
  <si>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</si>
  <si>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</si>
  <si>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</si>
  <si>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</si>
  <si>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</si>
  <si>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</si>
  <si>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</si>
  <si>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</si>
  <si>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</si>
  <si>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</si>
  <si>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</si>
  <si>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</si>
  <si>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</si>
  <si>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</si>
  <si>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</si>
  <si>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</si>
  <si>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</si>
  <si>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</si>
  <si>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</si>
  <si>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</si>
  <si>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</si>
  <si>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</si>
  <si>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</si>
  <si>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</si>
  <si>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</si>
  <si>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</si>
  <si>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</si>
  <si>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</si>
  <si>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</si>
  <si>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</si>
  <si>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</si>
  <si>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</si>
  <si>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</si>
  <si>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</si>
  <si>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</si>
  <si>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</si>
  <si>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</si>
  <si>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</si>
  <si>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</si>
  <si>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</si>
  <si>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</si>
  <si>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</si>
  <si>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</si>
  <si>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</si>
  <si>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</si>
  <si>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</si>
  <si>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</si>
  <si>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</si>
  <si>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</si>
  <si>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</si>
  <si>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</si>
  <si>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</si>
  <si>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</si>
  <si>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</si>
  <si>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</si>
  <si>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</si>
  <si>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</si>
  <si>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</si>
  <si>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</si>
  <si>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</si>
  <si>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</si>
  <si>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</si>
  <si>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</si>
  <si>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</si>
  <si>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</si>
  <si>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</si>
  <si>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</si>
  <si>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</si>
  <si>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</si>
  <si>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</si>
  <si>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</si>
  <si>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</si>
  <si>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</si>
  <si>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</si>
  <si>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</si>
  <si>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</si>
  <si>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</si>
  <si>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</si>
  <si>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</si>
  <si>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</si>
  <si>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</si>
  <si>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</si>
  <si>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</si>
  <si>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</si>
  <si>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</si>
  <si>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</si>
  <si>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</si>
  <si>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</si>
  <si>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</si>
  <si>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</si>
  <si>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</si>
  <si>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</si>
  <si>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</si>
  <si>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</si>
  <si>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</si>
  <si>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</si>
  <si>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</si>
  <si>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</si>
  <si>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</si>
  <si>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</si>
  <si>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</si>
  <si>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</si>
  <si>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</si>
  <si>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</si>
  <si>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</si>
  <si>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</si>
  <si>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</si>
  <si>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</si>
  <si>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</si>
  <si>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</si>
  <si>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</si>
  <si>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</si>
  <si>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</si>
  <si>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</si>
  <si>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</si>
  <si>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</si>
  <si>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</si>
  <si>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</si>
  <si>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</si>
  <si>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</si>
  <si>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</si>
  <si>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</si>
  <si>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</si>
  <si>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</si>
  <si>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</si>
  <si>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</si>
  <si>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</si>
  <si>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</si>
  <si>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</si>
  <si>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</si>
  <si>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</si>
  <si>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</si>
  <si>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</si>
  <si>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</si>
  <si>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</si>
  <si>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</si>
  <si>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</si>
  <si>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</si>
  <si>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</si>
  <si>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</si>
  <si>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</si>
  <si>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</si>
  <si>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</si>
  <si>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</si>
  <si>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</si>
  <si>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</si>
  <si>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</si>
  <si>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</si>
  <si>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</si>
  <si>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</si>
  <si>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</si>
  <si>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</si>
  <si>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</si>
  <si>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</si>
  <si>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</si>
  <si>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</si>
  <si>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</si>
  <si>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</si>
  <si>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</si>
  <si>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</si>
  <si>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</si>
  <si>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</si>
  <si>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</si>
  <si>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</si>
  <si>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</si>
  <si>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</si>
  <si>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</si>
  <si>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</si>
  <si>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</si>
  <si>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</si>
  <si>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</si>
  <si>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</si>
  <si>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</si>
  <si>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</si>
  <si>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</si>
  <si>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</si>
  <si>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</si>
  <si>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</si>
  <si>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</si>
  <si>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</si>
  <si>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</si>
  <si>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</si>
  <si>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</si>
  <si>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</si>
  <si>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</si>
  <si>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</si>
  <si>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</si>
  <si>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</si>
  <si>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</si>
  <si>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</si>
  <si>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</si>
  <si>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</si>
  <si>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</si>
  <si>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</si>
  <si>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</si>
  <si>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</si>
  <si>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</si>
  <si>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</si>
  <si>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</si>
  <si>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</si>
  <si>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</si>
  <si>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</si>
  <si>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</si>
  <si>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</si>
  <si>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</si>
  <si>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</si>
  <si>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</si>
  <si>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</si>
  <si>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</si>
  <si>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</si>
  <si>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</si>
  <si>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</si>
  <si>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</si>
  <si>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</si>
  <si>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</si>
  <si>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</si>
  <si>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</si>
  <si>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</si>
  <si>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</si>
  <si>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</si>
  <si>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</si>
  <si>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</si>
  <si>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</si>
  <si>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</si>
  <si>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</si>
  <si>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</si>
  <si>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</si>
  <si>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</si>
  <si>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</si>
  <si>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</si>
  <si>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</si>
  <si>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</si>
  <si>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</si>
  <si>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</si>
  <si>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</si>
  <si>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</si>
  <si>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</si>
  <si>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</si>
  <si>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</si>
  <si>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</si>
  <si>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</si>
  <si>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</si>
  <si>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</si>
  <si>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</si>
  <si>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</si>
  <si>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</si>
  <si>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</si>
  <si>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</si>
  <si>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</si>
  <si>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</si>
  <si>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</si>
  <si>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</si>
  <si>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</si>
  <si>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</si>
  <si>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</si>
  <si>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</si>
  <si>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</si>
  <si>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</si>
  <si>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</si>
  <si>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</si>
  <si>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</si>
  <si>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</si>
  <si>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</si>
  <si>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</si>
  <si>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</si>
  <si>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</si>
  <si>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</si>
  <si>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</si>
  <si>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</si>
  <si>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</si>
  <si>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</si>
  <si>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</si>
  <si>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</si>
  <si>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</si>
  <si>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</si>
  <si>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</si>
  <si>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</si>
  <si>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</si>
  <si>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</si>
  <si>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</si>
  <si>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</si>
  <si>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</si>
  <si>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</si>
  <si>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</si>
  <si>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</si>
  <si>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</si>
  <si>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</si>
  <si>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</si>
  <si>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</si>
  <si>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</si>
  <si>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</si>
  <si>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</si>
  <si>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</si>
  <si>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</si>
  <si>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</si>
  <si>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</si>
  <si>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</si>
  <si>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</si>
  <si>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</si>
  <si>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</si>
  <si>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</si>
  <si>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</si>
  <si>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</si>
  <si>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</si>
  <si>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</si>
  <si>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</si>
  <si>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</si>
  <si>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</si>
  <si>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</si>
  <si>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</si>
  <si>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</si>
  <si>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</si>
  <si>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</si>
  <si>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</si>
  <si>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</si>
  <si>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</si>
  <si>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</si>
  <si>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</si>
  <si>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</si>
  <si>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</si>
  <si>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</si>
  <si>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</si>
  <si>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</si>
  <si>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</si>
  <si>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</si>
  <si>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</si>
  <si>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</si>
  <si>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</si>
  <si>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</si>
  <si>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</si>
  <si>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</si>
  <si>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</si>
  <si>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</si>
  <si>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</si>
  <si>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</si>
  <si>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</si>
  <si>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</si>
  <si>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</si>
  <si>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</si>
  <si>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</si>
  <si>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</si>
  <si>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</si>
  <si>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</si>
  <si>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</si>
  <si>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</si>
  <si>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</si>
  <si>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</si>
  <si>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</si>
  <si>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</si>
  <si>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</si>
  <si>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</si>
  <si>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</si>
  <si>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</si>
  <si>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</si>
  <si>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</si>
  <si>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</si>
  <si>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</si>
  <si>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</si>
  <si>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</si>
  <si>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</si>
  <si>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</si>
  <si>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</si>
  <si>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</si>
  <si>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</si>
  <si>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</si>
  <si>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</si>
  <si>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</si>
  <si>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</si>
  <si>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</si>
  <si>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</si>
  <si>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</si>
  <si>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</si>
  <si>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</si>
  <si>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</si>
  <si>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</si>
  <si>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</si>
  <si>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</si>
  <si>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</si>
  <si>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</si>
  <si>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</si>
  <si>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</si>
  <si>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</si>
  <si>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</si>
  <si>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</si>
  <si>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</si>
  <si>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</si>
  <si>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</si>
  <si>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</si>
  <si>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</si>
  <si>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</si>
  <si>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</si>
  <si>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</si>
  <si>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</si>
  <si>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</si>
  <si>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</si>
  <si>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</si>
  <si>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</si>
  <si>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</si>
  <si>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</si>
  <si>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</si>
  <si>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</si>
  <si>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</si>
  <si>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</si>
  <si>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</si>
  <si>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</si>
  <si>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</si>
  <si>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</si>
  <si>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</si>
  <si>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</si>
  <si>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</si>
  <si>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</si>
  <si>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</si>
  <si>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</si>
  <si>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</si>
  <si>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</si>
  <si>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</si>
  <si>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</si>
  <si>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</si>
  <si>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</si>
  <si>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</si>
  <si>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</si>
  <si>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</si>
  <si>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</si>
  <si>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</si>
  <si>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</si>
  <si>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</si>
  <si>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</si>
  <si>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</si>
  <si>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</si>
  <si>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</si>
  <si>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</si>
  <si>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</si>
  <si>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</si>
  <si>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</si>
  <si>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</si>
  <si>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</si>
  <si>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</si>
  <si>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</si>
  <si>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</si>
  <si>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</si>
  <si>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</si>
  <si>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</si>
  <si>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</si>
  <si>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</si>
  <si>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</si>
  <si>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</si>
  <si>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</si>
  <si>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</si>
  <si>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</si>
  <si>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</si>
  <si>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</si>
  <si>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</si>
  <si>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</si>
  <si>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</si>
  <si>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</si>
  <si>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</si>
  <si>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</si>
  <si>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</si>
  <si>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</si>
  <si>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</si>
  <si>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</si>
  <si>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</si>
  <si>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</si>
  <si>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</si>
  <si>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</si>
  <si>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</si>
  <si>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</si>
  <si>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</si>
  <si>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</si>
  <si>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</si>
  <si>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</si>
  <si>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</si>
  <si>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</si>
  <si>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</si>
  <si>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</si>
  <si>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</si>
  <si>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</si>
  <si>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</si>
  <si>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</si>
  <si>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</si>
  <si>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</si>
  <si>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</si>
  <si>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</si>
  <si>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</si>
  <si>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</si>
  <si>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</si>
  <si>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</si>
  <si>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</si>
  <si>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</si>
  <si>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</si>
  <si>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</si>
  <si>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</si>
  <si>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</si>
  <si>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</si>
  <si>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</si>
  <si>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</si>
  <si>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</si>
  <si>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</si>
  <si>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</si>
  <si>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</si>
  <si>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</si>
  <si>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</si>
  <si>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</si>
  <si>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</si>
  <si>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</si>
  <si>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</si>
  <si>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</si>
  <si>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</si>
  <si>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</si>
  <si>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</si>
  <si>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</si>
  <si>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</si>
  <si>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</si>
  <si>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</si>
  <si>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</si>
  <si>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</si>
  <si>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</si>
  <si>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</si>
  <si>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</si>
  <si>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</si>
  <si>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</si>
  <si>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</si>
  <si>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</si>
  <si>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</si>
  <si>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</si>
  <si>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</si>
  <si>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</si>
  <si>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</si>
  <si>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</si>
  <si>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</si>
  <si>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</si>
  <si>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</si>
  <si>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</si>
  <si>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</si>
  <si>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</si>
  <si>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</si>
  <si>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</si>
  <si>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</si>
  <si>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</si>
  <si>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</si>
  <si>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</si>
  <si>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</si>
  <si>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</si>
  <si>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</si>
  <si>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</si>
  <si>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</si>
  <si>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</si>
  <si>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</si>
  <si>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</si>
  <si>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</si>
  <si>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</si>
  <si>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</si>
  <si>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</si>
  <si>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</si>
  <si>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</si>
  <si>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</si>
  <si>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</si>
  <si>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</si>
  <si>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</si>
  <si>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</si>
  <si>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</si>
  <si>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</si>
  <si>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</si>
  <si>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</si>
  <si>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</si>
  <si>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</si>
  <si>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</si>
  <si>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</si>
  <si>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</si>
  <si>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</si>
  <si>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</si>
  <si>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</si>
  <si>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</si>
  <si>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</si>
  <si>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</si>
  <si>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</si>
  <si>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</si>
  <si>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</si>
  <si>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</si>
  <si>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</si>
  <si>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</si>
  <si>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</si>
  <si>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</si>
  <si>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</si>
  <si>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</si>
  <si>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</si>
  <si>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</si>
  <si>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</si>
  <si>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</si>
  <si>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</si>
  <si>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</si>
  <si>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</si>
  <si>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</si>
  <si>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</si>
  <si>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</si>
  <si>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</si>
  <si>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</si>
  <si>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</si>
  <si>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</si>
  <si>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</si>
  <si>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</si>
  <si>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</si>
  <si>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</si>
  <si>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</si>
  <si>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</si>
  <si>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</si>
  <si>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</si>
  <si>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</si>
  <si>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</si>
  <si>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</si>
  <si>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</si>
  <si>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</si>
  <si>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</si>
  <si>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</si>
  <si>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</si>
  <si>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</si>
  <si>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</si>
  <si>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</si>
  <si>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</si>
  <si>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</si>
  <si>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</si>
  <si>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</si>
  <si>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</si>
  <si>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</si>
  <si>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</si>
  <si>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</si>
  <si>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</si>
  <si>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</si>
  <si>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</si>
  <si>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</si>
  <si>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</si>
  <si>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</si>
  <si>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</si>
  <si>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</si>
  <si>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</si>
  <si>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</si>
  <si>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</si>
  <si>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</si>
  <si>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</si>
  <si>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</si>
  <si>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</si>
  <si>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</si>
  <si>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</si>
  <si>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</si>
  <si>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</si>
  <si>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</si>
  <si>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</si>
  <si>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</si>
  <si>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</si>
  <si>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</si>
  <si>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</si>
  <si>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</si>
  <si>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</si>
  <si>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</si>
  <si>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</si>
  <si>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</si>
  <si>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</si>
  <si>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</si>
  <si>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</si>
  <si>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</si>
  <si>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</si>
  <si>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</si>
  <si>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</si>
  <si>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</si>
  <si>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</si>
  <si>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</si>
  <si>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</si>
  <si>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</si>
  <si>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</si>
  <si>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</si>
  <si>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</si>
  <si>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</si>
  <si>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</si>
  <si>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</si>
  <si>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</si>
  <si>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</si>
  <si>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</si>
  <si>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</si>
  <si>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</si>
  <si>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</si>
  <si>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</si>
  <si>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</si>
  <si>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</si>
  <si>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</si>
  <si>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</si>
  <si>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</si>
  <si>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</si>
  <si>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</si>
  <si>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</si>
  <si>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</si>
  <si>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</si>
  <si>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</si>
  <si>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</si>
  <si>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</si>
  <si>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</si>
  <si>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</si>
  <si>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</si>
  <si>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</si>
  <si>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</si>
  <si>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</si>
  <si>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</si>
  <si>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</si>
  <si>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</si>
  <si>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</si>
  <si>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</si>
  <si>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</si>
  <si>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</si>
  <si>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</si>
  <si>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</si>
  <si>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</si>
  <si>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</si>
  <si>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</si>
  <si>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</si>
  <si>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</si>
  <si>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</si>
  <si>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</si>
  <si>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</si>
  <si>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</si>
  <si>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</si>
  <si>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</si>
  <si>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</si>
  <si>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</si>
  <si>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</si>
  <si>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</si>
  <si>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</si>
  <si>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</si>
  <si>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</si>
  <si>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</si>
  <si>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</si>
  <si>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</si>
  <si>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</si>
  <si>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</si>
  <si>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</si>
  <si>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</si>
  <si>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</si>
  <si>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</si>
  <si>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</si>
  <si>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</si>
  <si>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</si>
  <si>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</si>
  <si>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</si>
  <si>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</si>
  <si>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</si>
  <si>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</si>
  <si>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</si>
  <si>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</si>
  <si>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</si>
  <si>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</si>
  <si>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</si>
  <si>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</si>
  <si>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</si>
  <si>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</si>
  <si>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</si>
  <si>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</si>
  <si>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</si>
  <si>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</si>
  <si>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</si>
  <si>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</si>
  <si>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</si>
  <si>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</si>
  <si>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</si>
  <si>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</si>
  <si>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</si>
  <si>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</si>
  <si>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</si>
  <si>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</si>
  <si>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</si>
  <si>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</si>
  <si>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</si>
  <si>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</si>
  <si>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</si>
  <si>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</si>
  <si>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</si>
  <si>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</si>
  <si>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</si>
  <si>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</si>
  <si>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</si>
  <si>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</si>
  <si>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</si>
  <si>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</si>
  <si>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</si>
  <si>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</si>
  <si>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</si>
  <si>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</si>
  <si>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</si>
  <si>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</si>
  <si>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</si>
  <si>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</si>
  <si>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</si>
  <si>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</si>
  <si>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</si>
  <si>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</si>
  <si>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</si>
  <si>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</si>
  <si>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</si>
  <si>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</si>
  <si>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</si>
  <si>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</si>
  <si>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</si>
  <si>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</si>
  <si>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</si>
  <si>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</si>
  <si>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</si>
  <si>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</si>
  <si>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</si>
  <si>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</si>
  <si>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</si>
  <si>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</si>
  <si>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</si>
  <si>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</si>
  <si>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</si>
  <si>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</si>
  <si>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</si>
  <si>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</si>
  <si>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</si>
  <si>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</si>
  <si>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</si>
  <si>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</si>
  <si>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</si>
  <si>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</si>
  <si>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</si>
  <si>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</si>
  <si>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</si>
  <si>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</si>
  <si>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</si>
  <si>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</si>
  <si>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</si>
  <si>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</si>
  <si>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</si>
  <si>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</si>
  <si>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</si>
  <si>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</si>
  <si>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</si>
  <si>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</si>
  <si>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</si>
  <si>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</si>
  <si>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</si>
  <si>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</si>
  <si>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</si>
  <si>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</si>
  <si>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</si>
  <si>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</si>
  <si>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</si>
  <si>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</si>
  <si>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</si>
  <si>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</si>
  <si>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</si>
  <si>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</si>
  <si>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</si>
  <si>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</si>
  <si>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</si>
  <si>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</si>
  <si>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</si>
  <si>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</si>
  <si>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</si>
  <si>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</si>
  <si>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</si>
  <si>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</si>
  <si>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</si>
  <si>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</si>
  <si>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</si>
  <si>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</si>
  <si>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</si>
  <si>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</si>
  <si>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</si>
  <si>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</si>
  <si>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</si>
  <si>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</si>
  <si>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</si>
  <si>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</si>
  <si>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</si>
  <si>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</si>
  <si>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</si>
  <si>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</si>
  <si>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</si>
  <si>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</si>
  <si>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</si>
  <si>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</si>
  <si>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</si>
  <si>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</si>
  <si>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</si>
  <si>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</si>
  <si>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</si>
  <si>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</si>
  <si>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</si>
  <si>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</si>
  <si>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</si>
  <si>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</si>
  <si>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</si>
  <si>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</si>
  <si>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</si>
  <si>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</si>
  <si>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</si>
  <si>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</si>
  <si>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</si>
  <si>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</si>
  <si>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</si>
  <si>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</si>
  <si>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</si>
  <si>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</si>
  <si>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</si>
  <si>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</si>
  <si>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</si>
  <si>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</si>
  <si>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</si>
  <si>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</si>
  <si>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</si>
  <si>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</si>
  <si>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</si>
  <si>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</si>
  <si>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</si>
  <si>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</si>
  <si>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</si>
  <si>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</si>
  <si>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</si>
  <si>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</si>
  <si>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</si>
  <si>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</si>
  <si>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</si>
  <si>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</si>
  <si>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</si>
  <si>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</si>
  <si>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</si>
  <si>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</si>
  <si>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</si>
  <si>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</si>
  <si>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</si>
  <si>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</si>
  <si>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</si>
  <si>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</si>
  <si>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</si>
  <si>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</si>
  <si>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</si>
  <si>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</si>
  <si>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</si>
  <si>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</si>
  <si>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</si>
  <si>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</si>
  <si>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</si>
  <si>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</si>
  <si>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</si>
  <si>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</si>
  <si>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</si>
  <si>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</si>
  <si>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</si>
  <si>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</si>
  <si>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</si>
  <si>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</si>
  <si>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</si>
  <si>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</si>
  <si>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</si>
  <si>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</si>
  <si>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</si>
  <si>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</si>
  <si>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</si>
  <si>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</si>
  <si>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</si>
  <si>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</si>
  <si>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</si>
  <si>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</si>
  <si>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</si>
  <si>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</si>
  <si>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</si>
  <si>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</si>
  <si>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</si>
  <si>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</si>
  <si>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</si>
  <si>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</si>
  <si>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</si>
  <si>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</si>
  <si>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</si>
  <si>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</si>
  <si>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</si>
  <si>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</si>
  <si>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</si>
  <si>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</si>
  <si>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</si>
  <si>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</si>
  <si>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</si>
  <si>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</si>
  <si>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</si>
  <si>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</si>
  <si>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</si>
  <si>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</si>
  <si>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</si>
  <si>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</si>
  <si>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</si>
  <si>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</si>
  <si>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</si>
  <si>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</si>
  <si>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</si>
  <si>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</si>
  <si>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</si>
  <si>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</si>
  <si>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</si>
  <si>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</si>
  <si>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</si>
  <si>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</si>
  <si>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</si>
  <si>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</si>
  <si>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</si>
  <si>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</si>
  <si>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</si>
  <si>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</si>
  <si>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</si>
  <si>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</si>
  <si>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</si>
  <si>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</si>
  <si>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</si>
  <si>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</si>
  <si>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</si>
  <si>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</si>
  <si>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</si>
  <si>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</si>
  <si>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</si>
  <si>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</si>
  <si>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</si>
  <si>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</si>
  <si>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</si>
  <si>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</si>
  <si>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</si>
  <si>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</si>
  <si>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</si>
  <si>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</si>
  <si>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</si>
  <si>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</si>
  <si>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</si>
  <si>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</si>
  <si>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</si>
  <si>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</si>
  <si>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</si>
  <si>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</si>
  <si>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</si>
  <si>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</si>
  <si>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</si>
  <si>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</si>
  <si>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</si>
  <si>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</si>
  <si>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</si>
  <si>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</si>
  <si>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</si>
  <si>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</si>
  <si>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</si>
  <si>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</si>
  <si>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</si>
  <si>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</si>
  <si>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</si>
  <si>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</si>
  <si>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</si>
  <si>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</si>
  <si>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</si>
  <si>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</si>
  <si>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</si>
  <si>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</si>
  <si>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</si>
  <si>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</si>
  <si>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</si>
  <si>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</si>
  <si>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</si>
  <si>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</si>
  <si>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</si>
  <si>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</si>
  <si>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</si>
  <si>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</si>
  <si>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</si>
  <si>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</si>
  <si>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</si>
  <si>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</si>
  <si>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</si>
  <si>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</si>
  <si>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</si>
  <si>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</si>
  <si>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</si>
  <si>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</si>
  <si>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</si>
  <si>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</si>
  <si>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</si>
  <si>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</si>
  <si>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</si>
  <si>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</si>
  <si>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</si>
  <si>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</si>
  <si>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</si>
  <si>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</si>
  <si>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</si>
  <si>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</si>
  <si>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</si>
  <si>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</si>
  <si>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</si>
  <si>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</si>
  <si>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</si>
  <si>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</si>
  <si>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</si>
  <si>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</si>
  <si>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</si>
  <si>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</si>
  <si>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</si>
  <si>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</si>
  <si>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</si>
  <si>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</si>
  <si>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</si>
  <si>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</si>
  <si>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</si>
  <si>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</si>
  <si>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</si>
  <si>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</si>
  <si>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</si>
  <si>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</si>
  <si>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</si>
  <si>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</si>
  <si>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</si>
  <si>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</si>
  <si>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</si>
  <si>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</si>
  <si>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</si>
  <si>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</si>
  <si>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</si>
  <si>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</si>
  <si>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</si>
  <si>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</si>
  <si>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</si>
  <si>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</si>
  <si>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</si>
  <si>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</si>
  <si>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</si>
  <si>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</si>
  <si>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</si>
  <si>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</si>
  <si>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</si>
  <si>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</si>
  <si>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</si>
  <si>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</si>
  <si>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</si>
  <si>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</si>
  <si>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</si>
  <si>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</si>
  <si>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</si>
  <si>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</si>
  <si>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</si>
  <si>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</si>
  <si>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</si>
  <si>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</si>
  <si>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</si>
  <si>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</si>
  <si>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</si>
  <si>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</si>
  <si>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</si>
  <si>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</si>
  <si>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</si>
  <si>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</si>
  <si>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</si>
  <si>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</si>
  <si>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</si>
  <si>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</si>
  <si>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</si>
  <si>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</si>
  <si>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</si>
  <si>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</si>
  <si>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</si>
  <si>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</si>
  <si>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</si>
  <si>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</si>
  <si>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</si>
  <si>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</si>
  <si>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</si>
  <si>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</si>
  <si>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</si>
  <si>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</si>
  <si>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</si>
  <si>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</si>
  <si>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</si>
  <si>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</si>
  <si>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</si>
  <si>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</si>
  <si>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</si>
  <si>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</si>
  <si>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</si>
  <si>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</si>
  <si>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</si>
  <si>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</si>
  <si>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</si>
  <si>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</si>
  <si>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</si>
  <si>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</si>
  <si>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</si>
  <si>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</si>
  <si>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</si>
  <si>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</si>
  <si>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</si>
  <si>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</si>
  <si>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</si>
  <si>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</si>
  <si>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</si>
  <si>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</si>
  <si>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</si>
  <si>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</si>
  <si>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</si>
  <si>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</si>
  <si>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</si>
  <si>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</si>
  <si>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</si>
  <si>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</si>
  <si>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</si>
  <si>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</si>
  <si>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</si>
  <si>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</si>
  <si>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</si>
  <si>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</si>
  <si>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</si>
  <si>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</si>
  <si>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</si>
  <si>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</si>
  <si>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</si>
  <si>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</si>
  <si>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</si>
  <si>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</si>
  <si>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</si>
  <si>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</si>
  <si>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</si>
  <si>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</si>
  <si>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</si>
  <si>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</si>
  <si>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</si>
  <si>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</si>
  <si>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</si>
  <si>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</si>
  <si>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</si>
  <si>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</si>
  <si>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</si>
  <si>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</si>
  <si>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</si>
  <si>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</si>
  <si>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</si>
  <si>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</si>
  <si>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</si>
  <si>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</si>
  <si>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</si>
  <si>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</si>
  <si>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</si>
  <si>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</si>
  <si>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</si>
  <si>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</si>
  <si>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</si>
  <si>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</si>
  <si>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</si>
  <si>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</si>
  <si>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</si>
  <si>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</si>
  <si>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</si>
  <si>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</si>
  <si>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</si>
  <si>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</si>
  <si>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</si>
  <si>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</si>
  <si>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</si>
  <si>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</si>
  <si>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</si>
  <si>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</si>
  <si>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</si>
  <si>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</si>
  <si>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</si>
  <si>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</si>
  <si>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</si>
  <si>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</si>
  <si>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</si>
  <si>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</si>
  <si>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</si>
  <si>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</si>
  <si>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</si>
  <si>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</si>
  <si>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</si>
  <si>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</si>
  <si>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</si>
  <si>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</si>
  <si>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</si>
  <si>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</si>
  <si>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</si>
  <si>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</si>
  <si>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</si>
  <si>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</si>
  <si>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</si>
  <si>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</si>
  <si>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</si>
  <si>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</si>
  <si>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</si>
  <si>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</si>
  <si>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</si>
  <si>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</si>
  <si>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</si>
  <si>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</si>
  <si>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</si>
  <si>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</si>
  <si>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</si>
  <si>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</si>
  <si>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</si>
  <si>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</si>
  <si>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</si>
  <si>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</si>
  <si>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</si>
  <si>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</si>
  <si>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</si>
  <si>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</si>
  <si>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</si>
  <si>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</si>
  <si>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</si>
  <si>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</si>
  <si>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</si>
  <si>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</si>
  <si>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</si>
  <si>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</si>
  <si>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</si>
  <si>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</si>
  <si>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</si>
  <si>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</si>
  <si>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</si>
  <si>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</si>
  <si>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</si>
  <si>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</si>
  <si>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</si>
  <si>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</si>
  <si>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</si>
  <si>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</si>
  <si>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</si>
  <si>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</si>
  <si>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</si>
  <si>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</si>
  <si>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</si>
  <si>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</si>
  <si>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</si>
  <si>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</si>
  <si>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</si>
  <si>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</si>
  <si>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</si>
  <si>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</si>
  <si>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</si>
  <si>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</si>
  <si>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</si>
  <si>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</si>
  <si>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</si>
  <si>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</si>
  <si>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</si>
  <si>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</si>
  <si>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</si>
  <si>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</si>
  <si>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</si>
  <si>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</si>
  <si>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</si>
  <si>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</si>
  <si>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</si>
  <si>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</si>
  <si>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</si>
  <si>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</si>
  <si>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</si>
  <si>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</si>
  <si>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</si>
  <si>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</si>
  <si>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</si>
  <si>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</si>
  <si>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</si>
  <si>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</si>
  <si>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</si>
  <si>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</si>
  <si>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</si>
  <si>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</si>
  <si>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</si>
  <si>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</si>
  <si>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</si>
  <si>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</si>
  <si>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</si>
  <si>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</si>
  <si>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</si>
  <si>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</si>
  <si>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</si>
  <si>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</si>
  <si>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</si>
  <si>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</si>
  <si>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</si>
  <si>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</si>
  <si>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</si>
  <si>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</si>
  <si>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</si>
  <si>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</si>
  <si>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</si>
  <si>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</si>
  <si>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</si>
  <si>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</si>
  <si>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</si>
  <si>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</si>
  <si>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</si>
  <si>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</si>
  <si>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</si>
  <si>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</si>
  <si>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</si>
  <si>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</si>
  <si>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</si>
  <si>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</si>
  <si>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</si>
  <si>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</si>
  <si>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</si>
  <si>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</si>
  <si>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</si>
  <si>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</si>
  <si>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</si>
  <si>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</si>
  <si>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</si>
  <si>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</si>
  <si>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</si>
  <si>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</si>
  <si>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</si>
  <si>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</si>
  <si>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</si>
  <si>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</si>
  <si>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</si>
  <si>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</si>
  <si>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</si>
  <si>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</si>
  <si>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</si>
  <si>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</si>
  <si>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</si>
  <si>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</si>
  <si>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</si>
  <si>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</si>
  <si>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</si>
  <si>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</si>
  <si>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</si>
  <si>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</si>
  <si>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</si>
  <si>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</si>
  <si>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</si>
  <si>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</si>
  <si>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</si>
  <si>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</si>
  <si>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</si>
  <si>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</si>
  <si>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</si>
  <si>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</si>
  <si>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</si>
  <si>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</si>
  <si>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</si>
  <si>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</si>
  <si>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</si>
  <si>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</si>
  <si>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</si>
  <si>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</si>
  <si>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</si>
  <si>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</si>
  <si>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</si>
  <si>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</si>
  <si>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</si>
  <si>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</si>
  <si>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</si>
  <si>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</si>
  <si>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</si>
  <si>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</si>
  <si>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</si>
  <si>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</si>
  <si>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</si>
  <si>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</si>
  <si>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</si>
  <si>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</si>
  <si>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</si>
  <si>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</si>
  <si>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</si>
  <si>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</si>
  <si>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</si>
  <si>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</si>
  <si>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</si>
  <si>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</si>
  <si>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</si>
  <si>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</si>
  <si>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</si>
  <si>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</si>
  <si>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</si>
  <si>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</si>
  <si>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</si>
  <si>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</si>
  <si>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</si>
  <si>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</si>
  <si>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</si>
  <si>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</si>
  <si>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</si>
  <si>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</si>
  <si>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</si>
  <si>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</si>
  <si>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</si>
  <si>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</si>
  <si>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</si>
  <si>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</si>
  <si>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</si>
  <si>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</si>
  <si>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</si>
  <si>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</si>
  <si>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</si>
  <si>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</si>
  <si>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</si>
  <si>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</si>
  <si>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</si>
  <si>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</si>
  <si>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</si>
  <si>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</si>
  <si>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</si>
  <si>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</si>
  <si>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</si>
  <si>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</si>
  <si>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</si>
  <si>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</si>
  <si>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</si>
  <si>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</si>
  <si>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</si>
  <si>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</si>
  <si>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</si>
  <si>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</si>
  <si>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</si>
  <si>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</si>
  <si>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</si>
  <si>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</si>
  <si>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</si>
  <si>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</si>
  <si>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</si>
  <si>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</si>
  <si>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</si>
  <si>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</si>
  <si>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</si>
  <si>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</si>
  <si>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</si>
  <si>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</si>
  <si>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</si>
  <si>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</si>
  <si>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</si>
  <si>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</si>
  <si>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</si>
  <si>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</si>
  <si>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</si>
  <si>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</si>
  <si>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</si>
  <si>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</si>
  <si>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</si>
  <si>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</si>
  <si>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</si>
  <si>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</si>
  <si>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</si>
  <si>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</si>
  <si>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</si>
  <si>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</si>
  <si>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</si>
  <si>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</si>
  <si>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</si>
  <si>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</si>
  <si>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</si>
  <si>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</si>
  <si>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</si>
  <si>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</si>
  <si>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</si>
  <si>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</si>
  <si>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</si>
  <si>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</si>
  <si>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</si>
  <si>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</si>
  <si>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</si>
  <si>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</si>
  <si>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</si>
  <si>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</si>
  <si>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</si>
  <si>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</si>
  <si>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</si>
  <si>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</si>
  <si>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</si>
  <si>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</si>
  <si>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</si>
  <si>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</si>
  <si>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</si>
  <si>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</si>
  <si>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</si>
  <si>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</si>
  <si>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</si>
  <si>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</si>
  <si>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</si>
  <si>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</si>
  <si>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</si>
  <si>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</si>
  <si>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</si>
  <si>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</si>
  <si>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</si>
  <si>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</si>
  <si>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</si>
  <si>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</si>
  <si>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</si>
  <si>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</si>
  <si>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</si>
  <si>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</si>
  <si>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</si>
  <si>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</si>
  <si>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</si>
  <si>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</si>
  <si>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</si>
  <si>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</si>
  <si>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</si>
  <si>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</si>
  <si>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</si>
  <si>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</si>
  <si>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</si>
  <si>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</si>
  <si>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</si>
  <si>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</si>
  <si>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</si>
  <si>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</si>
  <si>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</si>
  <si>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</si>
  <si>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</si>
  <si>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</si>
  <si>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</si>
  <si>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</si>
  <si>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</si>
  <si>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</si>
  <si>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</si>
  <si>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</si>
  <si>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</si>
  <si>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</si>
  <si>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</si>
  <si>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</si>
  <si>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</si>
  <si>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</si>
  <si>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</si>
  <si>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</si>
  <si>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</si>
  <si>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</si>
  <si>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</si>
  <si>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</si>
  <si>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</si>
  <si>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</si>
  <si>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</si>
  <si>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</si>
  <si>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</si>
  <si>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</si>
  <si>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</si>
  <si>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</si>
  <si>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</si>
  <si>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</si>
  <si>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</si>
  <si>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</si>
  <si>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</si>
  <si>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</si>
  <si>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</si>
  <si>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</si>
  <si>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</si>
  <si>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</si>
  <si>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</si>
  <si>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</si>
  <si>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</si>
  <si>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</si>
  <si>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</si>
  <si>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</si>
  <si>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</si>
  <si>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</si>
  <si>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</si>
  <si>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</si>
  <si>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</si>
  <si>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</si>
  <si>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</si>
  <si>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</si>
  <si>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</si>
  <si>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</si>
  <si>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</si>
  <si>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</si>
  <si>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</si>
  <si>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</si>
  <si>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</si>
  <si>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</si>
  <si>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</si>
  <si>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</si>
  <si>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</si>
  <si>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</si>
  <si>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</si>
  <si>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</si>
  <si>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</si>
  <si>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</si>
  <si>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</si>
  <si>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</si>
  <si>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</si>
  <si>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</si>
  <si>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</si>
  <si>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</si>
  <si>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</si>
  <si>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</si>
  <si>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</si>
  <si>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</si>
  <si>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</si>
  <si>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</si>
  <si>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</si>
  <si>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</si>
  <si>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</si>
  <si>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</si>
  <si>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</si>
  <si>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</si>
  <si>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</si>
  <si>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</si>
  <si>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</si>
  <si>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</si>
  <si>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</si>
  <si>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</si>
  <si>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</si>
  <si>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</si>
  <si>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</si>
  <si>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</si>
  <si>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</si>
  <si>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</si>
  <si>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</si>
  <si>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</si>
  <si>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</si>
  <si>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</si>
  <si>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</si>
  <si>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</si>
  <si>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</si>
  <si>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</si>
  <si>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</si>
  <si>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</si>
  <si>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</si>
  <si>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</si>
  <si>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</si>
  <si>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</si>
  <si>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</si>
  <si>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</si>
  <si>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</si>
  <si>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</si>
  <si>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</si>
  <si>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</si>
  <si>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</si>
  <si>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</si>
  <si>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</si>
  <si>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</si>
  <si>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</si>
  <si>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</si>
  <si>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</si>
  <si>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</si>
  <si>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</si>
  <si>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</si>
  <si>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</si>
  <si>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</si>
  <si>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</si>
  <si>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</si>
  <si>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</si>
  <si>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</si>
  <si>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</si>
  <si>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</si>
  <si>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</si>
  <si>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</si>
  <si>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</si>
  <si>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</si>
  <si>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</si>
  <si>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</si>
  <si>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</si>
  <si>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</si>
  <si>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</si>
  <si>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</si>
  <si>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</si>
  <si>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</si>
  <si>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</si>
  <si>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</si>
  <si>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</si>
  <si>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</si>
  <si>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</si>
  <si>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</si>
  <si>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</si>
  <si>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</si>
  <si>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</si>
  <si>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</si>
  <si>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</si>
  <si>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</si>
  <si>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</si>
  <si>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</si>
  <si>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</si>
  <si>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</si>
  <si>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</si>
  <si>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</si>
  <si>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</si>
  <si>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</si>
  <si>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</si>
  <si>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</si>
  <si>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</si>
  <si>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</si>
  <si>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</si>
  <si>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</si>
  <si>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</si>
  <si>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</si>
  <si>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</si>
  <si>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</si>
  <si>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</si>
  <si>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</si>
  <si>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</si>
  <si>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</si>
  <si>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</si>
  <si>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</si>
  <si>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</si>
  <si>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</si>
  <si>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</si>
  <si>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</si>
  <si>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</si>
  <si>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</si>
  <si>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</si>
  <si>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</si>
  <si>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</si>
  <si>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</si>
  <si>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</si>
  <si>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</si>
  <si>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</si>
  <si>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</si>
  <si>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</si>
  <si>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</si>
  <si>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</si>
  <si>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</si>
  <si>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</si>
  <si>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</si>
  <si>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</si>
  <si>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</si>
  <si>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</si>
  <si>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</si>
  <si>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</si>
  <si>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</si>
  <si>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</si>
  <si>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</si>
  <si>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</si>
  <si>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</si>
  <si>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</si>
  <si>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</si>
  <si>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</si>
  <si>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</si>
  <si>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</si>
  <si>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</si>
  <si>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</si>
  <si>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</si>
  <si>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</si>
  <si>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</si>
  <si>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</si>
  <si>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</si>
  <si>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</si>
  <si>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</si>
  <si>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</si>
  <si>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</si>
  <si>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</si>
  <si>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</si>
  <si>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</si>
  <si>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</si>
  <si>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</si>
  <si>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</si>
  <si>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</si>
  <si>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</si>
  <si>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</si>
  <si>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</si>
  <si>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</si>
  <si>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</si>
  <si>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</si>
  <si>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</si>
  <si>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</si>
  <si>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</si>
  <si>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</si>
  <si>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</si>
  <si>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</si>
  <si>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</si>
  <si>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</si>
  <si>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</si>
  <si>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</si>
  <si>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</si>
  <si>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</si>
  <si>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</si>
  <si>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</si>
  <si>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</si>
  <si>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</si>
  <si>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</si>
  <si>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</si>
  <si>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</si>
  <si>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</si>
  <si>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</si>
  <si>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</si>
  <si>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</si>
  <si>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</si>
  <si>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</si>
  <si>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</si>
  <si>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</si>
  <si>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</si>
  <si>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</si>
  <si>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</si>
  <si>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</si>
  <si>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</si>
  <si>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</si>
  <si>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</si>
  <si>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</si>
  <si>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</si>
  <si>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</si>
  <si>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</si>
  <si>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</si>
  <si>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</si>
  <si>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</si>
  <si>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</si>
  <si>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</si>
  <si>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</si>
  <si>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</si>
  <si>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</si>
  <si>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</si>
  <si>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</si>
  <si>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</si>
  <si>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</si>
  <si>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</si>
  <si>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</si>
  <si>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</si>
  <si>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</si>
  <si>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</si>
  <si>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</si>
  <si>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</si>
  <si>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</si>
  <si>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</si>
  <si>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</si>
  <si>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</si>
  <si>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</si>
  <si>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</si>
  <si>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</si>
  <si>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</si>
  <si>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</si>
  <si>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</si>
  <si>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</si>
  <si>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</si>
  <si>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</si>
  <si>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</si>
  <si>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</si>
  <si>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</si>
  <si>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</si>
  <si>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</si>
  <si>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</si>
  <si>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</si>
  <si>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</si>
  <si>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</si>
  <si>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</si>
  <si>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</si>
  <si>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</si>
  <si>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</si>
  <si>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</si>
  <si>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</si>
  <si>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</si>
  <si>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</si>
  <si>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</si>
  <si>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</si>
  <si>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</si>
  <si>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</si>
  <si>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</si>
  <si>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</si>
  <si>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</si>
  <si>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</si>
  <si>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</si>
  <si>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</si>
  <si>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</si>
  <si>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</si>
  <si>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</si>
  <si>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</si>
  <si>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</si>
  <si>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</si>
  <si>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</si>
  <si>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</si>
  <si>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</si>
  <si>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</si>
  <si>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</si>
  <si>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</si>
  <si>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</si>
  <si>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</si>
  <si>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</si>
  <si>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</si>
  <si>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</si>
  <si>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</si>
  <si>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</si>
  <si>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</si>
  <si>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</si>
  <si>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</si>
  <si>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</si>
  <si>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</si>
  <si>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</si>
  <si>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</si>
  <si>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</si>
  <si>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</si>
  <si>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</si>
  <si>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</si>
  <si>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</si>
  <si>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</si>
  <si>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</si>
  <si>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</si>
  <si>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</si>
  <si>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</si>
  <si>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</si>
  <si>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</si>
  <si>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</si>
  <si>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</si>
  <si>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</si>
  <si>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</si>
  <si>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</si>
  <si>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</si>
  <si>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</si>
  <si>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</si>
  <si>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</si>
  <si>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</si>
  <si>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</si>
  <si>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</si>
  <si>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</si>
  <si>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</si>
  <si>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</si>
  <si>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</si>
  <si>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</si>
  <si>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</si>
  <si>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</si>
  <si>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</si>
  <si>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</si>
  <si>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</si>
  <si>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</si>
  <si>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</si>
  <si>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</si>
  <si>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</si>
  <si>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</si>
  <si>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</si>
  <si>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</si>
  <si>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</si>
  <si>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</si>
  <si>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</si>
  <si>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</si>
  <si>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</si>
  <si>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</si>
  <si>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</si>
  <si>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</si>
  <si>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</si>
  <si>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</si>
  <si>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</si>
  <si>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</si>
  <si>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</si>
  <si>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</si>
  <si>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</si>
  <si>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</si>
  <si>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</si>
  <si>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</si>
  <si>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</si>
  <si>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</si>
  <si>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</si>
  <si>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</si>
  <si>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</si>
  <si>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</si>
  <si>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</si>
  <si>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</si>
  <si>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</si>
  <si>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</si>
  <si>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</si>
  <si>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</si>
  <si>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</si>
  <si>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</si>
  <si>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</si>
  <si>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</si>
  <si>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</si>
  <si>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</si>
  <si>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</si>
  <si>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</si>
  <si>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</si>
  <si>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</si>
  <si>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</si>
  <si>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</si>
  <si>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</si>
  <si>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</si>
  <si>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</si>
  <si>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</si>
  <si>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</si>
  <si>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</si>
  <si>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</si>
  <si>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</si>
  <si>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</si>
  <si>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</si>
  <si>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</si>
  <si>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</si>
  <si>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</si>
  <si>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</si>
  <si>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</si>
  <si>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</si>
  <si>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</si>
  <si>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</si>
  <si>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</si>
  <si>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</si>
  <si>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</si>
  <si>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</si>
  <si>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</si>
  <si>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</si>
  <si>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</si>
  <si>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</si>
  <si>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</si>
  <si>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</si>
  <si>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</si>
  <si>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</si>
  <si>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</si>
  <si>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</si>
  <si>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</si>
  <si>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</si>
  <si>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</si>
  <si>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</si>
  <si>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</si>
  <si>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</si>
  <si>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</si>
  <si>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</si>
  <si>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</si>
  <si>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</si>
  <si>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</si>
  <si>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</si>
  <si>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</si>
  <si>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</si>
  <si>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</si>
  <si>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</si>
  <si>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</si>
  <si>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</si>
  <si>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</si>
  <si>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</si>
  <si>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</si>
  <si>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</si>
  <si>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</si>
  <si>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</si>
  <si>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</si>
  <si>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</si>
  <si>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</si>
  <si>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</si>
  <si>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</si>
  <si>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</si>
  <si>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</si>
  <si>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</si>
  <si>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</si>
  <si>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</si>
  <si>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</si>
  <si>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</si>
  <si>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</si>
  <si>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</si>
  <si>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</si>
  <si>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</si>
  <si>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</si>
  <si>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</si>
  <si>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</si>
  <si>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</si>
  <si>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</si>
  <si>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</si>
  <si>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</si>
  <si>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</si>
  <si>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</si>
  <si>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</si>
  <si>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</si>
  <si>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</si>
  <si>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</si>
  <si>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</si>
  <si>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</si>
  <si>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</si>
  <si>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</si>
  <si>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</si>
  <si>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</si>
  <si>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</si>
  <si>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</si>
  <si>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</si>
  <si>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</si>
  <si>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</si>
  <si>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</si>
  <si>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</si>
  <si>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</si>
  <si>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</si>
  <si>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</si>
  <si>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</si>
  <si>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</si>
  <si>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</si>
  <si>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</si>
  <si>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</si>
  <si>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</si>
  <si>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</si>
  <si>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</si>
  <si>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</si>
  <si>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</si>
  <si>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</si>
  <si>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</si>
  <si>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</si>
  <si>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</si>
  <si>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</si>
  <si>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</si>
  <si>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</si>
  <si>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</si>
  <si>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</si>
  <si>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</si>
  <si>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</si>
  <si>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</si>
  <si>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</si>
  <si>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</si>
  <si>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</si>
  <si>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</si>
  <si>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</si>
  <si>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</si>
  <si>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</si>
  <si>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</si>
  <si>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</si>
  <si>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</si>
  <si>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</si>
  <si>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</si>
  <si>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</si>
  <si>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</si>
  <si>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</si>
  <si>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</si>
  <si>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</si>
  <si>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</si>
  <si>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</si>
  <si>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</si>
  <si>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</si>
  <si>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</si>
  <si>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</si>
  <si>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</si>
  <si>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</si>
  <si>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</si>
  <si>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</si>
  <si>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</si>
  <si>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</si>
  <si>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</si>
  <si>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</si>
  <si>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</si>
  <si>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</si>
  <si>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</si>
  <si>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</si>
  <si>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</si>
  <si>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</si>
  <si>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</si>
  <si>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</si>
  <si>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</si>
  <si>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</si>
  <si>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</si>
  <si>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</si>
  <si>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</si>
  <si>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</si>
  <si>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</si>
  <si>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</si>
  <si>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</si>
  <si>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</si>
  <si>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</si>
  <si>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</si>
  <si>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</si>
  <si>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</si>
  <si>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</si>
  <si>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</si>
  <si>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</si>
  <si>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</si>
  <si>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</si>
  <si>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</si>
  <si>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</si>
  <si>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</si>
  <si>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</si>
  <si>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</si>
  <si>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</si>
  <si>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</si>
  <si>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</si>
  <si>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</si>
  <si>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</si>
  <si>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</si>
  <si>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</si>
  <si>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</si>
  <si>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</si>
  <si>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</si>
  <si>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</si>
  <si>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</si>
  <si>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</si>
  <si>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</si>
  <si>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</si>
  <si>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</si>
  <si>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</si>
  <si>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</si>
  <si>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</si>
  <si>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</si>
  <si>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</si>
  <si>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</si>
  <si>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</si>
  <si>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</si>
  <si>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</si>
  <si>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</si>
  <si>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</si>
  <si>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</si>
  <si>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</si>
  <si>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</si>
  <si>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</si>
  <si>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</si>
  <si>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</si>
  <si>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</si>
  <si>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</si>
  <si>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</si>
  <si>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</si>
  <si>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</si>
  <si>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</si>
  <si>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</si>
  <si>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</si>
  <si>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</si>
  <si>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</si>
  <si>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</si>
  <si>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</si>
  <si>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</si>
  <si>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</si>
  <si>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</si>
  <si>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</si>
  <si>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</si>
  <si>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</si>
  <si>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</si>
  <si>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</si>
  <si>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</si>
  <si>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</si>
  <si>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</si>
  <si>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</si>
  <si>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</si>
  <si>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</si>
  <si>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</si>
  <si>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</si>
  <si>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</si>
  <si>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</si>
  <si>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</si>
  <si>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</si>
  <si>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</si>
  <si>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</si>
  <si>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</si>
  <si>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</si>
  <si>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</si>
  <si>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</si>
  <si>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</si>
  <si>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</si>
  <si>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</si>
  <si>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</si>
  <si>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</si>
  <si>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</si>
  <si>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</si>
  <si>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</si>
  <si>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</si>
  <si>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</si>
  <si>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</si>
  <si>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</si>
  <si>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</si>
  <si>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</si>
  <si>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</si>
  <si>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</si>
  <si>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</si>
  <si>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</si>
  <si>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</si>
  <si>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</si>
  <si>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</si>
  <si>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</si>
  <si>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</si>
  <si>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</si>
  <si>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</si>
  <si>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</si>
  <si>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</si>
  <si>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</si>
  <si>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</si>
  <si>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</si>
  <si>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</si>
  <si>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</si>
  <si>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</si>
  <si>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</si>
  <si>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</si>
  <si>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</si>
  <si>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</si>
  <si>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</si>
  <si>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</si>
  <si>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</si>
  <si>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</si>
  <si>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</si>
  <si>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</si>
  <si>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</si>
  <si>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</si>
  <si>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</si>
  <si>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</si>
  <si>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</si>
  <si>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</si>
  <si>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</si>
  <si>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</si>
  <si>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</si>
  <si>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</si>
  <si>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</si>
  <si>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</si>
  <si>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</si>
  <si>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</si>
  <si>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</si>
  <si>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</si>
  <si>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</si>
  <si>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</si>
  <si>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</si>
  <si>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</si>
  <si>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</si>
  <si>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</si>
  <si>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</si>
  <si>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</si>
  <si>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</si>
  <si>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</si>
  <si>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</si>
  <si>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</si>
  <si>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</si>
  <si>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</si>
  <si>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</si>
  <si>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</si>
  <si>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</si>
  <si>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</si>
  <si>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</si>
  <si>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</si>
  <si>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</si>
  <si>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</si>
  <si>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</si>
  <si>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</si>
  <si>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</si>
  <si>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</si>
  <si>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</si>
  <si>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</si>
  <si>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</si>
  <si>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</si>
  <si>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</si>
  <si>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</si>
  <si>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</si>
  <si>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</si>
  <si>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</si>
  <si>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</si>
  <si>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</si>
  <si>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</si>
  <si>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</si>
  <si>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</si>
  <si>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</si>
  <si>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</si>
  <si>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</si>
  <si>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</si>
  <si>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</si>
  <si>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</si>
  <si>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</si>
  <si>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</si>
  <si>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</si>
  <si>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</si>
  <si>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</si>
  <si>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</si>
  <si>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</si>
  <si>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</si>
  <si>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</si>
  <si>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</si>
  <si>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</si>
  <si>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</si>
  <si>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</si>
  <si>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</si>
  <si>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</si>
  <si>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</si>
  <si>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</si>
  <si>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</si>
  <si>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</si>
  <si>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</si>
  <si>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</si>
  <si>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</si>
  <si>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</si>
  <si>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</si>
  <si>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</si>
  <si>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</si>
  <si>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</si>
  <si>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</si>
  <si>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</si>
  <si>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</si>
  <si>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</si>
  <si>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</si>
  <si>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</si>
  <si>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</si>
  <si>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</si>
  <si>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</si>
  <si>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</si>
  <si>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</si>
  <si>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</si>
  <si>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</si>
  <si>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</si>
  <si>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</si>
  <si>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</si>
  <si>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</si>
  <si>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</si>
  <si>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</si>
  <si>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</si>
  <si>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</si>
  <si>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</si>
  <si>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</si>
  <si>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</si>
  <si>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</si>
  <si>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</si>
  <si>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</si>
  <si>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</si>
  <si>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</si>
  <si>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</si>
  <si>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</si>
  <si>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</si>
  <si>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</si>
  <si>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</si>
  <si>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</si>
  <si>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</si>
  <si>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</si>
  <si>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</si>
  <si>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</si>
  <si>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</si>
  <si>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</si>
  <si>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</si>
  <si>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</si>
  <si>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</si>
  <si>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</si>
  <si>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</si>
  <si>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</si>
  <si>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</si>
  <si>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</si>
  <si>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</si>
  <si>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</si>
  <si>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</si>
  <si>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</si>
  <si>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</si>
  <si>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</si>
  <si>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</si>
  <si>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</si>
  <si>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</si>
  <si>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</si>
  <si>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</si>
  <si>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</si>
  <si>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</si>
  <si>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</si>
  <si>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</si>
  <si>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</si>
  <si>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</si>
  <si>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</si>
  <si>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</si>
  <si>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</si>
  <si>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</si>
  <si>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</si>
  <si>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</si>
  <si>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</si>
  <si>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</si>
  <si>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</si>
  <si>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</si>
  <si>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</si>
  <si>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</si>
  <si>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</si>
  <si>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</si>
  <si>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</si>
  <si>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</si>
  <si>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</si>
  <si>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</si>
  <si>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</si>
  <si>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</si>
  <si>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</si>
  <si>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</si>
  <si>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</si>
  <si>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</si>
  <si>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</si>
  <si>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</si>
  <si>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</si>
  <si>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</si>
  <si>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</si>
  <si>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</si>
  <si>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</si>
  <si>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</si>
  <si>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</si>
  <si>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</si>
  <si>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</si>
  <si>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</si>
  <si>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</si>
  <si>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</si>
  <si>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</si>
  <si>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</si>
  <si>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</si>
  <si>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</si>
  <si>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</si>
  <si>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</si>
  <si>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</si>
  <si>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</si>
  <si>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</si>
  <si>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</si>
  <si>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</si>
  <si>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</si>
  <si>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</si>
  <si>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</si>
  <si>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</si>
  <si>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</si>
  <si>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</si>
  <si>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</si>
  <si>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</si>
  <si>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</si>
  <si>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</si>
  <si>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</si>
  <si>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</si>
  <si>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</si>
  <si>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</si>
  <si>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</si>
  <si>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</si>
  <si>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</si>
  <si>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</si>
  <si>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</si>
  <si>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</si>
  <si>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</si>
  <si>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</si>
  <si>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</si>
  <si>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</si>
  <si>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</si>
  <si>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</si>
  <si>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</si>
  <si>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</si>
  <si>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</si>
  <si>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</si>
  <si>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</si>
  <si>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</si>
  <si>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</si>
  <si>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</si>
  <si>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</si>
  <si>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</si>
  <si>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</si>
  <si>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</si>
  <si>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</si>
  <si>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</si>
  <si>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</si>
  <si>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</si>
  <si>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</si>
  <si>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</si>
  <si>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</si>
  <si>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</si>
  <si>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</si>
  <si>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</si>
  <si>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</si>
  <si>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</si>
  <si>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</si>
  <si>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</si>
  <si>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</si>
  <si>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</si>
  <si>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</si>
  <si>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</si>
  <si>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</si>
  <si>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</si>
  <si>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</si>
  <si>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</si>
  <si>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</si>
  <si>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</si>
  <si>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</si>
  <si>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</si>
  <si>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</si>
  <si>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</si>
  <si>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</si>
  <si>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</si>
  <si>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</si>
  <si>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</si>
  <si>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</si>
  <si>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</si>
  <si>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</si>
  <si>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</si>
  <si>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</si>
  <si>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</si>
  <si>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</si>
  <si>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</si>
  <si>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</si>
  <si>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</si>
  <si>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</si>
  <si>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</si>
  <si>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</si>
  <si>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</si>
  <si>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</si>
  <si>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</si>
  <si>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</si>
  <si>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</si>
  <si>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</si>
  <si>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</si>
  <si>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</si>
  <si>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</si>
  <si>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</si>
  <si>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</si>
  <si>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</si>
  <si>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</si>
  <si>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</si>
  <si>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</si>
  <si>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</si>
  <si>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</si>
  <si>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</si>
  <si>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</si>
  <si>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</si>
  <si>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</si>
  <si>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</si>
  <si>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</si>
  <si>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</si>
  <si>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</si>
  <si>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</si>
  <si>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</si>
  <si>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</si>
  <si>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</si>
  <si>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</si>
  <si>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</si>
  <si>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</si>
  <si>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</si>
  <si>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</si>
  <si>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</si>
  <si>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</si>
  <si>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</si>
  <si>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</si>
  <si>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</si>
  <si>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</si>
  <si>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</si>
  <si>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</si>
  <si>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</si>
  <si>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</si>
  <si>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</si>
  <si>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</si>
  <si>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</si>
  <si>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</si>
  <si>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</si>
  <si>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</si>
  <si>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</si>
  <si>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</si>
  <si>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</si>
  <si>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</si>
  <si>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</si>
  <si>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</si>
  <si>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</si>
  <si>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</si>
  <si>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</si>
  <si>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</si>
  <si>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</si>
  <si>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</si>
  <si>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</si>
  <si>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</si>
  <si>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</si>
  <si>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</si>
  <si>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</si>
  <si>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</si>
  <si>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</si>
  <si>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</si>
  <si>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</si>
  <si>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</si>
  <si>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</si>
  <si>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</si>
  <si>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</si>
  <si>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</si>
  <si>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</si>
  <si>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</si>
  <si>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</si>
  <si>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</si>
  <si>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</si>
  <si>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</si>
  <si>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</si>
  <si>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</si>
  <si>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</si>
  <si>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</si>
  <si>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</si>
  <si>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</si>
  <si>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</si>
  <si>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</si>
  <si>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</si>
  <si>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</si>
  <si>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</si>
  <si>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</si>
  <si>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</si>
  <si>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</si>
  <si>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</si>
  <si>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</si>
  <si>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</si>
  <si>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</si>
  <si>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</si>
  <si>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</si>
  <si>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</si>
  <si>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</si>
  <si>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</si>
  <si>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</si>
  <si>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</si>
  <si>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</si>
  <si>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</si>
  <si>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</si>
  <si>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</si>
  <si>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</si>
  <si>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</si>
  <si>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</si>
  <si>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</si>
  <si>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</si>
  <si>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</si>
  <si>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</si>
  <si>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</si>
  <si>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</si>
  <si>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</si>
  <si>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</si>
  <si>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</si>
  <si>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</si>
  <si>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</si>
  <si>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</si>
  <si>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</si>
  <si>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</si>
  <si>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</si>
  <si>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</si>
  <si>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</si>
  <si>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</si>
  <si>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</si>
  <si>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</si>
  <si>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</si>
  <si>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</si>
  <si>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</si>
  <si>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</si>
  <si>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</si>
  <si>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</si>
  <si>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</si>
  <si>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</si>
  <si>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</si>
  <si>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</si>
  <si>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</si>
  <si>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</si>
  <si>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</si>
  <si>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</si>
  <si>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</si>
  <si>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</si>
  <si>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</si>
  <si>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</si>
  <si>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</si>
  <si>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</si>
  <si>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</si>
  <si>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</si>
  <si>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</si>
  <si>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</si>
  <si>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</si>
  <si>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</si>
  <si>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</si>
  <si>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</si>
  <si>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</si>
  <si>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</si>
  <si>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</si>
  <si>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</si>
  <si>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</si>
  <si>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</si>
  <si>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</si>
  <si>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</si>
  <si>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</si>
  <si>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</si>
  <si>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</si>
  <si>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</si>
  <si>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</si>
  <si>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</si>
  <si>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</si>
  <si>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</si>
  <si>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</si>
  <si>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</si>
  <si>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</si>
  <si>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</si>
  <si>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</si>
  <si>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</si>
  <si>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</si>
  <si>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</si>
  <si>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</si>
  <si>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</si>
  <si>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</si>
  <si>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</si>
  <si>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</si>
  <si>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</si>
  <si>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</si>
  <si>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</si>
  <si>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</si>
  <si>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</si>
  <si>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</si>
  <si>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</si>
  <si>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</si>
  <si>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</si>
  <si>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</si>
  <si>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</si>
  <si>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</si>
  <si>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</si>
  <si>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</si>
  <si>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</si>
  <si>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</si>
  <si>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</si>
  <si>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</si>
  <si>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</si>
  <si>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</si>
  <si>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</si>
  <si>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</si>
  <si>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</si>
  <si>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</si>
  <si>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</si>
  <si>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</si>
  <si>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</si>
  <si>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</si>
  <si>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</si>
  <si>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</si>
  <si>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</si>
  <si>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</si>
  <si>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</si>
  <si>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</si>
  <si>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</si>
  <si>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</si>
  <si>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</si>
  <si>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</si>
  <si>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</si>
  <si>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</si>
  <si>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</si>
  <si>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</si>
  <si>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</si>
  <si>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</si>
  <si>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</si>
  <si>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</si>
  <si>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</si>
  <si>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</si>
  <si>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</si>
  <si>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</si>
  <si>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</si>
  <si>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</si>
  <si>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</si>
  <si>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</si>
  <si>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</si>
  <si>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</si>
  <si>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</si>
  <si>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</si>
  <si>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</si>
  <si>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</si>
  <si>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</si>
  <si>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</si>
  <si>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</si>
  <si>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</si>
  <si>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</si>
  <si>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</si>
  <si>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</si>
  <si>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</si>
  <si>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</si>
  <si>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</si>
  <si>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</si>
  <si>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</si>
  <si>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</si>
  <si>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</si>
  <si>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</si>
  <si>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</si>
  <si>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</si>
  <si>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</si>
  <si>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</si>
  <si>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</si>
  <si>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</si>
  <si>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</si>
  <si>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</si>
  <si>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</si>
  <si>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</si>
  <si>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</si>
  <si>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</si>
  <si>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</si>
  <si>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</si>
  <si>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</si>
  <si>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</si>
  <si>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</si>
  <si>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</si>
  <si>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</si>
  <si>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</si>
  <si>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</si>
  <si>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</si>
  <si>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</si>
  <si>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</si>
  <si>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</si>
  <si>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</si>
  <si>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</si>
  <si>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</si>
  <si>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</si>
  <si>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</si>
  <si>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</si>
  <si>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</si>
  <si>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</si>
  <si>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</si>
  <si>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</si>
  <si>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</si>
  <si>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</si>
  <si>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</si>
  <si>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</si>
  <si>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</si>
  <si>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</si>
  <si>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</si>
  <si>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</si>
  <si>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</si>
  <si>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</si>
  <si>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</si>
  <si>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</si>
  <si>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</si>
  <si>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</si>
  <si>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</si>
  <si>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</si>
  <si>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</si>
  <si>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</si>
  <si>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</si>
  <si>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</si>
  <si>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</si>
  <si>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</si>
  <si>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</si>
  <si>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</si>
  <si>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</si>
  <si>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</si>
  <si>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</si>
  <si>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</si>
  <si>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</si>
  <si>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</si>
  <si>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</si>
  <si>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</si>
  <si>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</si>
  <si>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</si>
  <si>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</si>
  <si>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</si>
  <si>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</si>
  <si>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</si>
  <si>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</si>
  <si>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</si>
  <si>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</si>
  <si>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</si>
  <si>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</si>
  <si>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</si>
  <si>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</si>
  <si>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</si>
  <si>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</si>
  <si>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</si>
  <si>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</si>
  <si>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</si>
  <si>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</si>
  <si>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</si>
  <si>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</si>
  <si>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</si>
  <si>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</si>
  <si>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</si>
  <si>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</si>
  <si>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</si>
  <si>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</si>
  <si>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</si>
  <si>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</si>
  <si>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</si>
  <si>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</si>
  <si>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</si>
  <si>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</si>
  <si>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</si>
  <si>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</si>
  <si>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</si>
  <si>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</si>
  <si>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</si>
  <si>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</si>
  <si>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</si>
  <si>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</si>
  <si>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</si>
  <si>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</si>
  <si>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</si>
  <si>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</si>
  <si>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</si>
  <si>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</si>
  <si>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</si>
  <si>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</si>
  <si>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</si>
  <si>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</si>
  <si>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</si>
  <si>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</si>
  <si>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</si>
  <si>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</si>
  <si>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</si>
  <si>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</si>
  <si>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</si>
  <si>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</si>
  <si>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</si>
  <si>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</si>
  <si>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</si>
  <si>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</si>
  <si>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</si>
  <si>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</si>
  <si>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</si>
  <si>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</si>
  <si>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</si>
  <si>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</si>
  <si>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</si>
  <si>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</si>
  <si>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</si>
  <si>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</si>
  <si>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</si>
  <si>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</si>
  <si>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</si>
  <si>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</si>
  <si>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</si>
  <si>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</si>
  <si>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</si>
  <si>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</si>
  <si>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</si>
  <si>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</si>
  <si>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</si>
  <si>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</si>
  <si>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</si>
  <si>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</si>
  <si>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</si>
  <si>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</si>
  <si>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</si>
  <si>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</si>
  <si>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</si>
  <si>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</si>
  <si>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</si>
  <si>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</si>
  <si>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</si>
  <si>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</si>
  <si>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</si>
  <si>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</si>
  <si>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</si>
  <si>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</si>
  <si>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</si>
  <si>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</si>
  <si>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</si>
  <si>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</si>
  <si>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</si>
  <si>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</si>
  <si>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</si>
  <si>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</si>
  <si>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</si>
  <si>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</si>
  <si>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</si>
  <si>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</si>
  <si>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</si>
  <si>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</si>
  <si>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</si>
  <si>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</si>
  <si>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</si>
  <si>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</si>
  <si>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</si>
  <si>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</si>
  <si>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</si>
  <si>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</si>
  <si>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</si>
  <si>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</si>
  <si>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</si>
  <si>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</si>
  <si>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</si>
  <si>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</si>
  <si>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</si>
  <si>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</si>
  <si>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</si>
  <si>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</si>
  <si>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</si>
  <si>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</si>
  <si>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</si>
  <si>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</si>
  <si>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</si>
  <si>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</si>
  <si>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</si>
  <si>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</si>
  <si>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</si>
  <si>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</si>
  <si>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</si>
  <si>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</si>
  <si>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</si>
  <si>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</si>
  <si>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</si>
  <si>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</si>
  <si>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</si>
  <si>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</si>
  <si>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</si>
  <si>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</si>
  <si>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</si>
  <si>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</si>
  <si>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</si>
  <si>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</si>
  <si>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</si>
  <si>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</si>
  <si>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</si>
  <si>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</si>
  <si>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</si>
  <si>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</si>
  <si>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</si>
  <si>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</si>
  <si>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</si>
  <si>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</si>
  <si>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</si>
  <si>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</si>
  <si>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</si>
  <si>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</si>
  <si>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</si>
  <si>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</si>
  <si>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</si>
  <si>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</si>
  <si>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</si>
  <si>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</si>
  <si>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</si>
  <si>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</si>
  <si>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</si>
  <si>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</si>
  <si>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</si>
  <si>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</si>
  <si>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</si>
  <si>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</si>
  <si>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</si>
  <si>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</si>
  <si>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</si>
  <si>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</si>
  <si>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</si>
  <si>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</si>
  <si>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</si>
  <si>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</si>
  <si>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</si>
  <si>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</si>
  <si>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</si>
  <si>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</si>
  <si>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</si>
  <si>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</si>
  <si>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</si>
  <si>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</si>
  <si>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</si>
  <si>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</si>
  <si>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</si>
  <si>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</si>
  <si>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</si>
  <si>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</si>
  <si>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</si>
  <si>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</si>
  <si>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</si>
  <si>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</si>
  <si>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</si>
  <si>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</si>
  <si>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</si>
  <si>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</si>
  <si>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</si>
  <si>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</si>
  <si>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</si>
  <si>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</si>
  <si>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</si>
  <si>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</si>
  <si>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</si>
  <si>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</si>
  <si>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</si>
  <si>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</si>
  <si>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</si>
  <si>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</si>
  <si>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</si>
  <si>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</si>
  <si>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</si>
  <si>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</si>
  <si>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</si>
  <si>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</si>
  <si>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</si>
  <si>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</si>
  <si>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</si>
  <si>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</si>
  <si>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</si>
  <si>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</si>
  <si>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</si>
  <si>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</si>
  <si>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</si>
  <si>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</si>
  <si>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</si>
  <si>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</si>
  <si>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</si>
  <si>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</si>
  <si>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</si>
  <si>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</si>
  <si>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</si>
  <si>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</si>
  <si>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</si>
  <si>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</si>
  <si>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</si>
  <si>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</si>
  <si>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</si>
  <si>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</si>
  <si>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</si>
  <si>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</si>
  <si>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</si>
  <si>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</si>
  <si>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</si>
  <si>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</si>
  <si>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</si>
  <si>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</si>
  <si>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</si>
  <si>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</si>
  <si>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</si>
  <si>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</si>
  <si>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</si>
  <si>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</si>
  <si>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</si>
  <si>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</si>
  <si>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</si>
  <si>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</si>
  <si>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</si>
  <si>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</si>
  <si>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</si>
  <si>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</si>
  <si>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</si>
  <si>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</si>
  <si>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</si>
  <si>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</si>
  <si>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</si>
  <si>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</si>
  <si>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</si>
  <si>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</si>
  <si>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</si>
  <si>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</si>
  <si>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</si>
  <si>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</si>
  <si>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</si>
  <si>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</si>
  <si>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</si>
  <si>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</si>
  <si>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</si>
  <si>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</si>
  <si>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</si>
  <si>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</si>
  <si>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</si>
  <si>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</si>
  <si>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</si>
  <si>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</si>
  <si>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</si>
  <si>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</si>
  <si>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</si>
  <si>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</si>
  <si>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</si>
  <si>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</si>
  <si>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</si>
  <si>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</si>
  <si>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</si>
  <si>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</si>
  <si>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</si>
  <si>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</si>
  <si>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</si>
  <si>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</si>
  <si>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</si>
  <si>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</si>
  <si>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</si>
  <si>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</si>
  <si>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</si>
  <si>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</si>
  <si>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</si>
  <si>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</si>
  <si>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</si>
  <si>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</si>
  <si>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</si>
  <si>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</si>
  <si>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</si>
  <si>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</si>
  <si>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</si>
  <si>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</si>
  <si>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</si>
  <si>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</si>
  <si>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</si>
  <si>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</si>
  <si>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</si>
  <si>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</si>
  <si>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</si>
  <si>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</si>
  <si>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</si>
  <si>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</si>
  <si>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</si>
  <si>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</si>
  <si>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</si>
  <si>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</si>
  <si>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</si>
  <si>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</si>
  <si>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</si>
  <si>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</si>
  <si>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</si>
  <si>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</si>
  <si>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</si>
  <si>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</si>
  <si>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</si>
  <si>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</si>
  <si>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</si>
  <si>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</si>
  <si>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</si>
  <si>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</si>
  <si>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</si>
  <si>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</si>
  <si>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</si>
  <si>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</si>
  <si>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</si>
  <si>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</si>
  <si>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</si>
  <si>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</si>
  <si>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</si>
  <si>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</si>
  <si>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</si>
  <si>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</si>
  <si>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</si>
  <si>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</si>
  <si>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</si>
  <si>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</si>
  <si>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</si>
  <si>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</si>
  <si>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</si>
  <si>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</si>
  <si>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</si>
  <si>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</si>
  <si>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</si>
  <si>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</si>
  <si>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</si>
  <si>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</si>
  <si>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</si>
  <si>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</si>
  <si>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</si>
  <si>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</si>
  <si>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</si>
  <si>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</si>
  <si>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</si>
  <si>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</si>
  <si>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</si>
  <si>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</si>
  <si>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</si>
  <si>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</si>
  <si>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</si>
  <si>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</si>
  <si>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</si>
  <si>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</si>
  <si>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</si>
  <si>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</si>
  <si>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</si>
  <si>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</si>
  <si>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</si>
  <si>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</si>
  <si>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</si>
  <si>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</si>
  <si>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</si>
  <si>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</si>
  <si>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</si>
  <si>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</si>
  <si>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</si>
  <si>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</si>
  <si>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</si>
  <si>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</si>
  <si>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</si>
  <si>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</si>
  <si>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</si>
  <si>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</si>
  <si>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</si>
  <si>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</si>
  <si>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</si>
  <si>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</si>
  <si>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</si>
  <si>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</si>
  <si>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</si>
  <si>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</si>
  <si>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</si>
  <si>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</si>
  <si>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</si>
  <si>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</si>
  <si>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</si>
  <si>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</si>
  <si>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</si>
  <si>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</si>
  <si>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</si>
  <si>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</si>
  <si>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</si>
  <si>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</si>
  <si>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</si>
  <si>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</si>
  <si>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</si>
  <si>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</si>
  <si>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</si>
  <si>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</si>
  <si>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</si>
  <si>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</si>
  <si>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</si>
  <si>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</si>
  <si>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</si>
  <si>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</si>
  <si>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</si>
  <si>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</si>
  <si>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</si>
  <si>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</si>
  <si>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</si>
  <si>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</si>
  <si>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</si>
  <si>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</si>
  <si>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</si>
  <si>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</si>
  <si>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</si>
  <si>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</si>
  <si>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</si>
  <si>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</si>
  <si>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</si>
  <si>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</si>
  <si>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</si>
  <si>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</si>
  <si>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</si>
  <si>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</si>
  <si>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</si>
  <si>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</si>
  <si>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</si>
  <si>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</si>
  <si>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</si>
  <si>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</si>
  <si>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</si>
  <si>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</si>
  <si>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</si>
  <si>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</si>
  <si>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</si>
  <si>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</si>
  <si>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</si>
  <si>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</si>
  <si>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</si>
  <si>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</si>
  <si>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</si>
  <si>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</si>
  <si>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</si>
  <si>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</si>
  <si>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</si>
  <si>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</si>
  <si>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</si>
  <si>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</si>
  <si>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</si>
  <si>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</si>
  <si>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</si>
  <si>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</si>
  <si>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</si>
  <si>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</si>
  <si>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</si>
  <si>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</si>
  <si>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</si>
  <si>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</si>
  <si>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</si>
  <si>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</si>
  <si>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</si>
  <si>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</si>
  <si>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</si>
  <si>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</si>
  <si>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</si>
  <si>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</si>
  <si>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</si>
  <si>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</si>
  <si>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</si>
  <si>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</si>
  <si>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</si>
  <si>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</si>
  <si>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</si>
  <si>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</si>
  <si>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</si>
  <si>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</si>
  <si>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</si>
  <si>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</si>
  <si>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</si>
  <si>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</si>
  <si>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</si>
  <si>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</si>
  <si>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</si>
  <si>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</si>
  <si>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</si>
  <si>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</si>
  <si>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</si>
  <si>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</si>
  <si>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</si>
  <si>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</si>
  <si>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</si>
  <si>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</si>
  <si>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</si>
  <si>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</si>
  <si>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</si>
  <si>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</si>
  <si>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</si>
  <si>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</si>
  <si>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</si>
  <si>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</si>
  <si>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</si>
  <si>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</si>
  <si>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</si>
  <si>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</si>
  <si>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</si>
  <si>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</si>
  <si>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</si>
  <si>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</si>
  <si>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</si>
  <si>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</si>
  <si>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</si>
  <si>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</si>
  <si>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</si>
  <si>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</si>
  <si>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</si>
  <si>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</si>
  <si>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</si>
  <si>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</si>
  <si>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</si>
  <si>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</si>
  <si>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</si>
  <si>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</si>
  <si>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</si>
  <si>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</si>
  <si>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</si>
  <si>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</si>
  <si>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</si>
  <si>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</si>
  <si>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</si>
  <si>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</si>
  <si>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</si>
  <si>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</si>
  <si>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</si>
  <si>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</si>
  <si>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</si>
  <si>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</si>
  <si>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</si>
  <si>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</si>
  <si>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</si>
  <si>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</si>
  <si>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</si>
  <si>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</si>
  <si>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</si>
  <si>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</si>
  <si>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</si>
  <si>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</si>
  <si>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</si>
  <si>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</si>
  <si>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</si>
  <si>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</si>
  <si>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</si>
  <si>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</si>
  <si>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</si>
  <si>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</si>
  <si>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</si>
  <si>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</si>
  <si>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</si>
  <si>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</si>
  <si>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</si>
  <si>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</si>
  <si>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</si>
  <si>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</si>
  <si>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</si>
  <si>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</si>
  <si>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</si>
  <si>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</si>
  <si>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</si>
  <si>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</si>
  <si>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</si>
  <si>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</si>
  <si>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</si>
  <si>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</si>
  <si>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</si>
  <si>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</si>
  <si>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</si>
  <si>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</si>
  <si>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</si>
  <si>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</si>
  <si>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</si>
  <si>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</si>
  <si>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</si>
  <si>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</si>
  <si>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</si>
  <si>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</si>
  <si>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</si>
  <si>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</si>
  <si>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</si>
  <si>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</si>
  <si>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</si>
  <si>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</si>
  <si>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</si>
  <si>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</si>
  <si>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</si>
  <si>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</si>
  <si>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</si>
  <si>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</si>
  <si>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</si>
  <si>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</si>
  <si>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</si>
  <si>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</si>
  <si>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</si>
  <si>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</si>
  <si>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</si>
  <si>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</si>
  <si>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</si>
  <si>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</si>
  <si>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</si>
  <si>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</si>
  <si>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</si>
  <si>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</si>
  <si>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</si>
  <si>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</si>
  <si>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</si>
  <si>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</si>
  <si>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</si>
  <si>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</si>
  <si>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</si>
  <si>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</si>
  <si>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</si>
  <si>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</si>
  <si>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</si>
  <si>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</si>
  <si>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</si>
  <si>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</si>
  <si>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</si>
  <si>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</si>
  <si>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</si>
  <si>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</si>
  <si>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</si>
  <si>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</si>
  <si>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</si>
  <si>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</si>
  <si>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</si>
  <si>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</si>
  <si>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</si>
  <si>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</si>
  <si>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</si>
  <si>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</si>
  <si>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</si>
  <si>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</si>
  <si>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</si>
  <si>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</si>
  <si>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</si>
  <si>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</si>
  <si>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</si>
  <si>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</si>
  <si>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</si>
  <si>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</si>
  <si>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</si>
  <si>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</si>
  <si>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</si>
  <si>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</si>
  <si>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</si>
  <si>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</si>
  <si>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</si>
  <si>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</si>
  <si>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</si>
  <si>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</si>
  <si>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</si>
  <si>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</si>
  <si>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</si>
  <si>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</si>
  <si>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</si>
  <si>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</si>
  <si>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</si>
  <si>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</si>
  <si>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</si>
  <si>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</si>
  <si>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</si>
  <si>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</si>
  <si>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</si>
  <si>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</si>
  <si>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</si>
  <si>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</si>
  <si>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</si>
  <si>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</si>
  <si>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</si>
  <si>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</si>
  <si>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</si>
  <si>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</si>
  <si>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</si>
  <si>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</si>
  <si>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</si>
  <si>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</si>
  <si>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</si>
  <si>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</si>
  <si>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</si>
  <si>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</si>
  <si>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</si>
  <si>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</si>
  <si>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</si>
  <si>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</si>
  <si>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</si>
  <si>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</si>
  <si>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</si>
  <si>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</si>
  <si>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</si>
  <si>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</si>
  <si>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</si>
  <si>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</si>
  <si>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</si>
  <si>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</si>
  <si>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</si>
  <si>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</si>
  <si>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</si>
  <si>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</si>
  <si>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</si>
  <si>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</si>
  <si>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</si>
  <si>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</si>
  <si>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</si>
  <si>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</si>
  <si>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</si>
  <si>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</si>
  <si>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</si>
  <si>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</si>
  <si>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</si>
  <si>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</si>
  <si>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</si>
  <si>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</si>
  <si>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</si>
  <si>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</si>
  <si>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</si>
  <si>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</si>
  <si>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</si>
  <si>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</si>
  <si>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</si>
  <si>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</si>
  <si>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</si>
  <si>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</si>
  <si>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</si>
  <si>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</si>
  <si>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</si>
  <si>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</si>
  <si>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</si>
  <si>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</si>
  <si>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</si>
  <si>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</si>
  <si>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</si>
  <si>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</si>
  <si>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</si>
  <si>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</si>
  <si>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</si>
  <si>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</si>
  <si>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</si>
  <si>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</si>
  <si>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</si>
  <si>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</si>
  <si>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</si>
  <si>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</si>
  <si>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</si>
  <si>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</si>
  <si>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</si>
  <si>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</si>
  <si>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</si>
  <si>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</si>
  <si>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</si>
  <si>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</si>
  <si>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</si>
  <si>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</si>
  <si>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</si>
  <si>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</si>
  <si>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</si>
  <si>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</si>
  <si>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</si>
  <si>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</si>
  <si>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</si>
  <si>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</si>
  <si>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</si>
  <si>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</si>
  <si>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</si>
  <si>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</si>
  <si>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</si>
  <si>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</si>
  <si>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</si>
  <si>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</si>
  <si>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</si>
  <si>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</si>
  <si>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</si>
  <si>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</si>
  <si>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</si>
  <si>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</si>
  <si>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</si>
  <si>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</si>
  <si>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</si>
  <si>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</si>
  <si>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</si>
  <si>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</si>
  <si>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</si>
  <si>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</si>
  <si>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</si>
  <si>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</si>
  <si>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</si>
  <si>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</si>
  <si>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</si>
  <si>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</si>
  <si>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</si>
  <si>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</si>
  <si>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</si>
  <si>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</si>
  <si>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</si>
  <si>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</si>
  <si>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</si>
  <si>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</si>
  <si>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</si>
  <si>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</si>
  <si>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</si>
  <si>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</si>
  <si>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</si>
  <si>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</si>
  <si>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</si>
  <si>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</si>
  <si>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</si>
  <si>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</si>
  <si>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</si>
  <si>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</si>
  <si>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</si>
  <si>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</si>
  <si>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</si>
  <si>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</si>
  <si>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</si>
  <si>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</si>
  <si>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</si>
  <si>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</si>
  <si>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</si>
  <si>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</si>
  <si>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</si>
  <si>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</si>
  <si>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</si>
  <si>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</si>
  <si>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</si>
  <si>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</si>
  <si>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</si>
  <si>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</si>
  <si>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</si>
  <si>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</si>
  <si>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</si>
  <si>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</si>
  <si>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</si>
  <si>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</si>
  <si>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</si>
  <si>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</si>
  <si>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</si>
  <si>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</si>
  <si>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</si>
  <si>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</si>
  <si>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</si>
  <si>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</si>
  <si>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</si>
  <si>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</si>
  <si>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</si>
  <si>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</si>
  <si>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</si>
  <si>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</si>
  <si>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</si>
  <si>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</si>
  <si>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</si>
  <si>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</si>
  <si>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</si>
  <si>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</si>
  <si>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</si>
  <si>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</si>
  <si>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</si>
  <si>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</si>
  <si>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</si>
  <si>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</si>
  <si>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</si>
  <si>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</si>
  <si>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</si>
  <si>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</si>
  <si>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</si>
  <si>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</si>
  <si>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</si>
  <si>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</si>
  <si>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</si>
  <si>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</si>
  <si>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</si>
  <si>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</si>
  <si>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</si>
  <si>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</si>
  <si>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</si>
  <si>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</si>
  <si>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</si>
  <si>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</si>
  <si>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</si>
  <si>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</si>
  <si>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</si>
  <si>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</si>
  <si>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</si>
  <si>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</si>
  <si>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</si>
  <si>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</si>
  <si>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</si>
  <si>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</si>
  <si>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</si>
  <si>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</si>
  <si>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</si>
  <si>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</si>
  <si>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</si>
  <si>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</si>
  <si>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</si>
  <si>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</si>
  <si>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</si>
  <si>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</si>
  <si>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</si>
  <si>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</si>
  <si>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</si>
  <si>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</si>
  <si>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</si>
  <si>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</si>
  <si>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</si>
  <si>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</si>
  <si>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</si>
  <si>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</si>
  <si>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</si>
  <si>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</si>
  <si>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</si>
  <si>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</si>
  <si>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</si>
  <si>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</si>
  <si>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</si>
  <si>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</si>
  <si>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</si>
  <si>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</si>
  <si>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</si>
  <si>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</si>
  <si>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</si>
  <si>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</si>
  <si>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</si>
  <si>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</si>
  <si>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</si>
  <si>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</si>
  <si>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</si>
  <si>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</si>
  <si>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</si>
  <si>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</si>
  <si>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</si>
  <si>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</si>
  <si>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</si>
  <si>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</si>
  <si>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</si>
  <si>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</si>
  <si>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</si>
  <si>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</si>
  <si>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</si>
  <si>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</si>
  <si>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</si>
  <si>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</si>
  <si>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</si>
  <si>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</si>
  <si>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</si>
  <si>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</si>
  <si>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</si>
  <si>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</si>
  <si>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</si>
  <si>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</si>
  <si>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</si>
  <si>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</si>
  <si>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</si>
  <si>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</si>
  <si>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</si>
  <si>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</si>
  <si>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</si>
  <si>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</si>
  <si>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</si>
  <si>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</si>
  <si>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</si>
  <si>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</si>
  <si>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</si>
  <si>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</si>
  <si>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</si>
  <si>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</si>
  <si>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</si>
  <si>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</si>
  <si>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</si>
  <si>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</si>
  <si>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</si>
  <si>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</si>
  <si>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</si>
  <si>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</si>
  <si>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</si>
  <si>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</si>
  <si>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</si>
  <si>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</si>
  <si>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</si>
  <si>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</si>
  <si>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</si>
  <si>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</si>
  <si>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</si>
  <si>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</si>
  <si>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</si>
  <si>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</si>
  <si>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</si>
  <si>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</si>
  <si>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</si>
  <si>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</si>
  <si>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</si>
  <si>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</si>
  <si>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</si>
  <si>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</si>
  <si>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</si>
  <si>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</si>
  <si>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</si>
  <si>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</si>
  <si>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</si>
  <si>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</si>
  <si>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</si>
  <si>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</si>
  <si>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</si>
  <si>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</si>
  <si>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</si>
  <si>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</si>
  <si>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</si>
  <si>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</si>
  <si>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</si>
  <si>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</si>
  <si>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</si>
  <si>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</si>
  <si>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</si>
  <si>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</si>
  <si>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</si>
  <si>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</si>
  <si>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</si>
  <si>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</si>
  <si>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</si>
  <si>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</si>
  <si>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</si>
  <si>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</si>
  <si>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</si>
  <si>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</si>
  <si>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</si>
  <si>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</si>
  <si>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</si>
  <si>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</si>
  <si>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</si>
  <si>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</si>
  <si>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</si>
  <si>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</si>
  <si>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</si>
  <si>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</si>
  <si>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</si>
  <si>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</si>
  <si>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</si>
  <si>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</si>
  <si>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</si>
  <si>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</si>
  <si>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</si>
  <si>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</si>
  <si>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</si>
  <si>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</si>
  <si>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</si>
  <si>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</si>
  <si>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</si>
  <si>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</si>
  <si>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</si>
  <si>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</si>
  <si>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</si>
  <si>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</si>
  <si>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</si>
  <si>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</si>
  <si>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</si>
  <si>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</si>
  <si>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</si>
  <si>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</si>
  <si>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</si>
  <si>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</si>
  <si>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</si>
  <si>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</si>
  <si>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</si>
  <si>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</si>
  <si>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</si>
  <si>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</si>
  <si>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</si>
  <si>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</si>
  <si>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</si>
  <si>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</si>
  <si>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</si>
  <si>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</si>
  <si>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</si>
  <si>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</si>
  <si>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</si>
  <si>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</si>
  <si>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</si>
  <si>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</si>
  <si>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</si>
  <si>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</si>
  <si>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</si>
  <si>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</si>
  <si>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</si>
  <si>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</si>
  <si>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</si>
  <si>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</si>
  <si>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</si>
  <si>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</si>
  <si>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</si>
  <si>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</si>
  <si>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</si>
  <si>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</si>
  <si>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</si>
  <si>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</si>
  <si>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</si>
  <si>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</si>
  <si>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</si>
  <si>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</si>
  <si>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</si>
  <si>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</si>
  <si>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</si>
  <si>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</si>
  <si>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</si>
  <si>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</si>
  <si>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</si>
  <si>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</si>
  <si>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</si>
  <si>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</si>
  <si>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</si>
  <si>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</si>
  <si>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</si>
  <si>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</si>
  <si>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</si>
  <si>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</si>
  <si>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</si>
  <si>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</si>
  <si>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</si>
  <si>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</si>
  <si>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</si>
  <si>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</si>
  <si>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</si>
  <si>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</si>
  <si>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</si>
  <si>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</si>
  <si>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</si>
  <si>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</si>
  <si>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</si>
  <si>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</si>
  <si>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</si>
  <si>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</si>
  <si>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</si>
  <si>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</si>
  <si>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</si>
  <si>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</si>
  <si>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</si>
  <si>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</si>
  <si>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</si>
  <si>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</si>
  <si>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</si>
  <si>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</si>
  <si>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</si>
  <si>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</si>
  <si>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</si>
  <si>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</si>
  <si>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</si>
  <si>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</si>
  <si>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</si>
  <si>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</si>
  <si>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</si>
  <si>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</si>
  <si>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</si>
  <si>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</si>
  <si>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</si>
  <si>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</si>
  <si>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</si>
  <si>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</si>
  <si>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</si>
  <si>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</si>
  <si>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</si>
  <si>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</si>
  <si>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</si>
  <si>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</si>
  <si>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</si>
  <si>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</si>
  <si>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</si>
  <si>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</si>
  <si>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</si>
  <si>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</si>
  <si>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</si>
  <si>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</si>
  <si>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</si>
  <si>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</si>
  <si>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</si>
  <si>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</si>
  <si>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</si>
  <si>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</si>
  <si>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</si>
  <si>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</si>
  <si>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</si>
  <si>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</si>
  <si>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</si>
  <si>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</si>
  <si>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</si>
  <si>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</si>
  <si>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</si>
  <si>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</si>
  <si>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</si>
  <si>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</si>
  <si>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</si>
  <si>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</si>
  <si>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</si>
  <si>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</si>
  <si>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</si>
  <si>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</si>
  <si>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</si>
  <si>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</si>
  <si>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</si>
  <si>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</si>
  <si>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</si>
  <si>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</si>
  <si>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</si>
  <si>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</si>
  <si>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</si>
  <si>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</si>
  <si>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</si>
  <si>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</si>
  <si>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</si>
  <si>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</si>
  <si>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</si>
  <si>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</si>
  <si>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</si>
  <si>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</si>
  <si>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</si>
  <si>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</si>
  <si>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</si>
  <si>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</si>
  <si>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</si>
  <si>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</si>
  <si>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</si>
  <si>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</si>
  <si>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</si>
  <si>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</si>
  <si>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</si>
  <si>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</si>
  <si>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</si>
  <si>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</si>
  <si>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</si>
  <si>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</si>
  <si>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</si>
  <si>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</si>
  <si>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</si>
  <si>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</si>
  <si>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</si>
  <si>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</si>
  <si>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</si>
  <si>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</si>
  <si>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</si>
  <si>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</si>
  <si>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</si>
  <si>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</si>
  <si>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</si>
  <si>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</si>
  <si>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</si>
  <si>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</si>
  <si>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</si>
  <si>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</si>
  <si>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</si>
  <si>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</si>
  <si>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</si>
  <si>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</si>
  <si>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</si>
  <si>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</si>
  <si>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</si>
  <si>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</si>
  <si>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</si>
  <si>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</si>
  <si>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</si>
  <si>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</si>
  <si>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</si>
  <si>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</si>
  <si>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</si>
  <si>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</si>
  <si>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</si>
  <si>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</si>
  <si>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</si>
  <si>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</si>
  <si>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</si>
  <si>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</si>
  <si>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</si>
  <si>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</si>
  <si>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</si>
  <si>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</si>
  <si>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</si>
  <si>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</si>
  <si>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</si>
  <si>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</si>
  <si>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</si>
  <si>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</si>
  <si>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</si>
  <si>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</si>
  <si>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</si>
  <si>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</si>
  <si>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</si>
  <si>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</si>
  <si>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</si>
  <si>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</si>
  <si>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</si>
  <si>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</si>
  <si>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</si>
  <si>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</si>
  <si>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</si>
  <si>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</si>
  <si>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</si>
  <si>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</si>
  <si>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</si>
  <si>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</si>
  <si>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</si>
  <si>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</si>
  <si>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</si>
  <si>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</si>
  <si>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</si>
  <si>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</si>
  <si>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</si>
  <si>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</si>
  <si>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</si>
  <si>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</si>
  <si>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</si>
  <si>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</si>
  <si>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</si>
  <si>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</si>
  <si>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</si>
  <si>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</si>
  <si>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</si>
  <si>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</si>
  <si>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</si>
  <si>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</si>
  <si>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</si>
  <si>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</si>
  <si>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</si>
  <si>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</si>
  <si>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</si>
  <si>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</si>
  <si>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</si>
  <si>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</si>
  <si>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</si>
  <si>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</si>
  <si>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</si>
  <si>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</si>
  <si>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</si>
  <si>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</si>
  <si>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</si>
  <si>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</si>
  <si>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</si>
  <si>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</si>
  <si>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</si>
  <si>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</si>
  <si>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</si>
  <si>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</si>
  <si>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</si>
  <si>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</si>
  <si>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</si>
  <si>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</si>
  <si>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</si>
  <si>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</si>
  <si>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</si>
  <si>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</si>
  <si>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</si>
  <si>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</si>
  <si>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</si>
  <si>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</si>
  <si>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</si>
  <si>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</si>
  <si>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</si>
  <si>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</si>
  <si>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</si>
  <si>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</si>
  <si>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</si>
  <si>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</si>
  <si>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</si>
  <si>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</si>
  <si>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</si>
  <si>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</si>
  <si>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</si>
  <si>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</si>
  <si>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</si>
  <si>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</si>
  <si>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</si>
  <si>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</si>
  <si>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</si>
  <si>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</si>
  <si>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</si>
  <si>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</si>
  <si>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</si>
  <si>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</si>
  <si>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</si>
  <si>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</si>
  <si>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</si>
  <si>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</si>
  <si>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</si>
  <si>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</si>
  <si>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</si>
  <si>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</si>
  <si>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</si>
  <si>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</si>
  <si>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</si>
  <si>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</si>
  <si>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</si>
  <si>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</si>
  <si>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</si>
  <si>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</si>
  <si>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</si>
  <si>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</si>
  <si>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</si>
  <si>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</si>
  <si>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</si>
  <si>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</si>
  <si>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</si>
  <si>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</si>
  <si>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</si>
  <si>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</si>
  <si>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</si>
  <si>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</si>
  <si>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</si>
  <si>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</si>
  <si>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</si>
  <si>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</si>
  <si>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</si>
  <si>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</si>
  <si>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</si>
  <si>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</si>
  <si>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</si>
  <si>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</si>
  <si>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</si>
  <si>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</si>
  <si>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</si>
  <si>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</si>
  <si>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</si>
  <si>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</si>
  <si>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</si>
  <si>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</si>
  <si>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</si>
  <si>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</si>
  <si>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</si>
  <si>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</si>
  <si>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</si>
  <si>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</si>
  <si>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</si>
  <si>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</si>
  <si>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</si>
  <si>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</si>
  <si>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</si>
  <si>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</si>
  <si>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</si>
  <si>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</si>
  <si>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</si>
  <si>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</si>
  <si>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</si>
  <si>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</si>
  <si>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</si>
  <si>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</si>
  <si>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</si>
  <si>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</si>
  <si>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</si>
  <si>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</si>
  <si>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</si>
  <si>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</si>
  <si>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</si>
  <si>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</si>
  <si>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</si>
  <si>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</si>
  <si>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</si>
  <si>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</si>
  <si>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</si>
  <si>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</si>
  <si>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</si>
  <si>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</si>
  <si>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</si>
  <si>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</si>
  <si>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</si>
  <si>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</si>
  <si>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</si>
  <si>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</si>
  <si>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</si>
  <si>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</si>
  <si>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</si>
  <si>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</si>
  <si>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</si>
  <si>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</si>
  <si>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</si>
  <si>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</si>
  <si>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</si>
  <si>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</si>
  <si>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</si>
  <si>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</si>
  <si>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</si>
  <si>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</si>
  <si>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</si>
  <si>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</si>
  <si>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</si>
  <si>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</si>
  <si>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</si>
  <si>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</si>
  <si>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</si>
  <si>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</si>
  <si>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</si>
  <si>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</si>
  <si>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</si>
  <si>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</si>
  <si>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</si>
  <si>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</si>
  <si>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</si>
  <si>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</si>
  <si>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</si>
  <si>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</si>
  <si>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</si>
  <si>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</si>
  <si>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</si>
  <si>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</si>
  <si>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</si>
  <si>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</si>
  <si>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</si>
  <si>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</si>
  <si>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</si>
  <si>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</si>
  <si>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</si>
  <si>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</si>
  <si>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</si>
  <si>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</si>
  <si>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</si>
  <si>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</si>
  <si>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</si>
  <si>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</si>
  <si>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</si>
  <si>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</si>
  <si>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</si>
  <si>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</si>
  <si>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</si>
  <si>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</si>
  <si>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</si>
  <si>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</si>
  <si>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</si>
  <si>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</si>
  <si>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</si>
  <si>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</si>
  <si>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</si>
  <si>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</si>
  <si>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</si>
  <si>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</si>
  <si>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</si>
  <si>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</si>
  <si>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</si>
  <si>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</si>
  <si>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</si>
  <si>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</si>
  <si>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</si>
  <si>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</si>
  <si>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</si>
  <si>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</si>
  <si>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</si>
  <si>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</si>
  <si>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</si>
  <si>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</si>
  <si>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</si>
  <si>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</si>
  <si>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</si>
  <si>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</si>
  <si>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</si>
  <si>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</si>
  <si>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</si>
  <si>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</si>
  <si>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</si>
  <si>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</si>
  <si>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</si>
  <si>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</si>
  <si>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</si>
  <si>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</si>
  <si>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</si>
  <si>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</si>
  <si>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</si>
  <si>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</si>
  <si>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</si>
  <si>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</si>
  <si>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</si>
  <si>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</si>
  <si>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</si>
  <si>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</si>
  <si>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</si>
  <si>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</si>
  <si>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</si>
  <si>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</si>
  <si>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</si>
  <si>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</si>
  <si>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</si>
  <si>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</si>
  <si>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</si>
  <si>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</si>
  <si>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</si>
  <si>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</si>
  <si>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</si>
  <si>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</si>
  <si>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</si>
  <si>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</si>
  <si>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</si>
  <si>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</si>
  <si>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</si>
  <si>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</si>
  <si>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</si>
  <si>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</si>
  <si>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</si>
  <si>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</si>
  <si>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</si>
  <si>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</si>
  <si>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</si>
  <si>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</si>
  <si>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</si>
  <si>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</si>
  <si>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</si>
  <si>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</si>
  <si>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</si>
  <si>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</si>
  <si>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</si>
  <si>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</si>
  <si>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</si>
  <si>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</si>
  <si>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</si>
  <si>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</si>
  <si>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</si>
  <si>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</si>
  <si>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</si>
  <si>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</si>
  <si>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</si>
  <si>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</si>
  <si>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</si>
  <si>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</si>
  <si>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</si>
  <si>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</si>
  <si>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</si>
  <si>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</si>
  <si>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</si>
  <si>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</si>
  <si>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</si>
  <si>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</si>
  <si>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</si>
  <si>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</si>
  <si>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</si>
  <si>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</si>
  <si>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</si>
  <si>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</si>
  <si>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</si>
  <si>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</si>
  <si>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</si>
  <si>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</si>
  <si>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</si>
  <si>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</si>
  <si>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</si>
  <si>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</si>
  <si>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</si>
  <si>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</si>
  <si>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</si>
  <si>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</si>
  <si>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</si>
  <si>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</si>
  <si>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</si>
  <si>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</si>
  <si>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</si>
  <si>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</si>
  <si>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</si>
  <si>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</si>
  <si>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</si>
  <si>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</si>
  <si>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</si>
  <si>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</si>
  <si>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</si>
  <si>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</si>
  <si>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</si>
  <si>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</si>
  <si>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</si>
  <si>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</si>
  <si>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</si>
  <si>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</si>
  <si>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</si>
  <si>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</si>
  <si>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</si>
  <si>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</si>
  <si>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</si>
  <si>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</si>
  <si>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</si>
  <si>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</si>
  <si>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</si>
  <si>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</si>
  <si>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</si>
  <si>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</si>
  <si>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</si>
  <si>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</si>
  <si>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</si>
  <si>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</si>
  <si>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</si>
  <si>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</si>
  <si>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</si>
  <si>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</si>
  <si>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</si>
  <si>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</si>
  <si>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</si>
  <si>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</si>
  <si>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</si>
  <si>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</si>
  <si>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</si>
  <si>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</si>
  <si>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</si>
  <si>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</si>
  <si>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</si>
  <si>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</si>
  <si>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</si>
  <si>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</si>
  <si>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</si>
  <si>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</si>
  <si>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</si>
  <si>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</si>
  <si>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</si>
  <si>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</si>
  <si>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</si>
  <si>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</si>
  <si>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</si>
  <si>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</si>
  <si>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</si>
  <si>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</si>
  <si>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</si>
  <si>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</si>
  <si>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</si>
  <si>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</si>
  <si>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</si>
  <si>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</si>
  <si>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</si>
  <si>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</si>
  <si>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</si>
  <si>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</si>
  <si>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</si>
  <si>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</si>
  <si>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</si>
  <si>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</si>
  <si>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</si>
  <si>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</si>
  <si>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</si>
  <si>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</si>
  <si>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</si>
  <si>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</si>
  <si>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</si>
  <si>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</si>
  <si>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</si>
  <si>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</si>
  <si>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</si>
  <si>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</si>
  <si>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</si>
  <si>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</si>
  <si>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</si>
  <si>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</si>
  <si>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</si>
  <si>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</si>
  <si>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</si>
  <si>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</si>
  <si>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</si>
  <si>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</si>
  <si>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</si>
  <si>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</si>
  <si>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</si>
  <si>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</si>
  <si>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</si>
  <si>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</si>
  <si>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</si>
  <si>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</si>
  <si>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</si>
  <si>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</si>
  <si>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</si>
  <si>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</si>
  <si>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</si>
  <si>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</si>
  <si>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</si>
  <si>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</si>
  <si>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</si>
  <si>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</si>
  <si>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</si>
  <si>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</si>
  <si>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</si>
  <si>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</si>
  <si>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</si>
  <si>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</si>
  <si>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</si>
  <si>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</si>
  <si>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</si>
  <si>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</si>
  <si>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</si>
  <si>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</si>
  <si>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</si>
  <si>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</si>
  <si>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</si>
  <si>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</si>
  <si>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</si>
  <si>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</si>
  <si>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</si>
  <si>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</si>
  <si>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</si>
  <si>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</si>
  <si>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</si>
  <si>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</si>
  <si>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</si>
  <si>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</si>
  <si>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</si>
  <si>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</si>
  <si>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</si>
  <si>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</si>
  <si>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</si>
  <si>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</si>
  <si>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</si>
  <si>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</si>
  <si>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</si>
  <si>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</si>
  <si>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</si>
  <si>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</si>
  <si>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</si>
  <si>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</si>
  <si>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</si>
  <si>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</si>
  <si>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</si>
  <si>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</si>
  <si>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</si>
  <si>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</si>
  <si>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</si>
  <si>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</si>
  <si>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</si>
  <si>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</si>
  <si>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</si>
  <si>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</si>
  <si>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</si>
  <si>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</si>
  <si>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</si>
  <si>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</si>
  <si>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</si>
  <si>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</si>
  <si>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</si>
  <si>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</si>
  <si>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</si>
  <si>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</si>
  <si>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</si>
  <si>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</si>
  <si>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</si>
  <si>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</si>
  <si>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</si>
  <si>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</si>
  <si>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</si>
  <si>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</si>
  <si>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</si>
  <si>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</si>
  <si>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</si>
  <si>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</si>
  <si>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</si>
  <si>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</si>
  <si>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</si>
  <si>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</si>
  <si>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</si>
  <si>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</si>
  <si>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</si>
  <si>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</si>
  <si>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</si>
  <si>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</si>
  <si>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</si>
  <si>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</si>
  <si>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</si>
  <si>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</si>
  <si>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</si>
  <si>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</si>
  <si>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</si>
  <si>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</si>
  <si>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</si>
  <si>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</si>
  <si>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</si>
  <si>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</si>
  <si>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</si>
  <si>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</si>
  <si>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</si>
  <si>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</si>
  <si>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</si>
  <si>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</si>
  <si>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</si>
  <si>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</si>
  <si>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</si>
  <si>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</si>
  <si>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</si>
  <si>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</si>
  <si>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</si>
  <si>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</si>
  <si>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</si>
  <si>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</si>
  <si>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</si>
  <si>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</si>
  <si>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</si>
  <si>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</si>
  <si>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</si>
  <si>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</si>
  <si>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</si>
  <si>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</si>
  <si>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</si>
  <si>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</si>
  <si>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</si>
  <si>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</si>
  <si>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</si>
  <si>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</si>
  <si>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</si>
  <si>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</si>
  <si>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</si>
  <si>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</si>
  <si>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</si>
  <si>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</si>
  <si>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</si>
  <si>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</si>
  <si>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</si>
  <si>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</si>
  <si>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</si>
  <si>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</si>
  <si>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</si>
  <si>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</si>
  <si>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</si>
  <si>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</si>
  <si>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</si>
  <si>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</si>
  <si>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</si>
  <si>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</si>
  <si>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</si>
  <si>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</si>
  <si>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</si>
  <si>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</si>
  <si>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</si>
  <si>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</si>
  <si>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</si>
  <si>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</si>
  <si>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</si>
  <si>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</si>
  <si>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</si>
  <si>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</si>
  <si>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</si>
  <si>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</si>
  <si>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</si>
  <si>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</si>
  <si>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</si>
  <si>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</si>
  <si>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</si>
  <si>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</si>
  <si>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</si>
  <si>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</si>
  <si>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</si>
  <si>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</si>
  <si>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</si>
  <si>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</si>
  <si>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</si>
  <si>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</si>
  <si>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</si>
  <si>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</si>
  <si>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</si>
  <si>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</si>
  <si>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</si>
  <si>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</si>
  <si>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</si>
  <si>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</si>
  <si>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</si>
  <si>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</si>
  <si>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</si>
  <si>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</si>
  <si>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</si>
  <si>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</si>
  <si>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</si>
  <si>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</si>
  <si>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</si>
  <si>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</si>
  <si>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</si>
  <si>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</si>
  <si>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</si>
  <si>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</si>
  <si>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</si>
  <si>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</si>
  <si>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</si>
  <si>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</si>
  <si>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</si>
  <si>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</si>
  <si>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</si>
  <si>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</si>
  <si>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</si>
  <si>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</si>
  <si>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</si>
  <si>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</si>
  <si>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</si>
  <si>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</si>
  <si>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</si>
  <si>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</si>
  <si>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</si>
  <si>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</si>
  <si>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</si>
  <si>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</si>
  <si>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</si>
  <si>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</si>
  <si>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</si>
  <si>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</si>
  <si>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</si>
  <si>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</si>
  <si>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</si>
  <si>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</si>
  <si>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</si>
  <si>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</si>
  <si>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</si>
  <si>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</si>
  <si>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</si>
  <si>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</si>
  <si>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</si>
  <si>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</si>
  <si>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</si>
  <si>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</si>
  <si>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</si>
  <si>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</si>
  <si>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</si>
  <si>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</si>
  <si>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</si>
  <si>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</si>
  <si>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</si>
  <si>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</si>
  <si>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</si>
  <si>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</si>
  <si>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</si>
  <si>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</si>
  <si>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</si>
  <si>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</si>
  <si>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</si>
  <si>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</si>
  <si>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</si>
  <si>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</si>
  <si>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</si>
  <si>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</si>
  <si>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</si>
  <si>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</si>
  <si>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</si>
  <si>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</si>
  <si>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</si>
  <si>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</si>
  <si>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</si>
  <si>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</si>
  <si>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</si>
  <si>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</si>
  <si>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</si>
  <si>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</si>
  <si>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</si>
  <si>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</si>
  <si>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</si>
  <si>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</si>
  <si>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</si>
  <si>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</si>
  <si>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</si>
  <si>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</si>
  <si>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</si>
  <si>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</si>
  <si>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</si>
  <si>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</si>
  <si>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</si>
  <si>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</si>
  <si>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</si>
  <si>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</si>
  <si>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</si>
  <si>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</si>
  <si>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</si>
  <si>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</si>
  <si>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</si>
  <si>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</si>
  <si>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</si>
  <si>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</si>
  <si>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</si>
  <si>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</si>
  <si>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</si>
  <si>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</si>
  <si>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</si>
  <si>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</si>
  <si>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</si>
  <si>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</si>
  <si>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</si>
  <si>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</si>
  <si>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</si>
  <si>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</si>
  <si>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</si>
  <si>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</si>
  <si>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</si>
  <si>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</si>
  <si>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</si>
  <si>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</si>
  <si>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</si>
  <si>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</si>
  <si>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</si>
  <si>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</si>
  <si>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</si>
  <si>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</si>
  <si>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</si>
  <si>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</si>
  <si>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</si>
  <si>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</si>
  <si>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</si>
  <si>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</si>
  <si>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</si>
  <si>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</si>
  <si>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</si>
  <si>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</si>
  <si>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</si>
  <si>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</si>
  <si>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</si>
  <si>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</si>
  <si>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</si>
  <si>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</si>
  <si>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</si>
  <si>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</si>
  <si>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</si>
  <si>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</si>
  <si>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</si>
  <si>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</si>
  <si>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</si>
  <si>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</si>
  <si>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</si>
  <si>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</si>
  <si>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</si>
  <si>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</si>
  <si>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</si>
  <si>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</si>
  <si>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</si>
  <si>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</si>
  <si>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</si>
  <si>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</si>
  <si>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</si>
  <si>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</si>
  <si>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</si>
  <si>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</si>
  <si>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</si>
  <si>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</si>
  <si>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</si>
  <si>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</si>
  <si>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</si>
  <si>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</si>
  <si>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</si>
  <si>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</si>
  <si>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</si>
  <si>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</si>
  <si>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</si>
  <si>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</si>
  <si>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</si>
  <si>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</si>
  <si>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</si>
  <si>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</si>
  <si>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</si>
  <si>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</si>
  <si>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</si>
  <si>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</si>
  <si>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</si>
  <si>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</si>
  <si>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</si>
  <si>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</si>
  <si>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</si>
  <si>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</si>
  <si>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</si>
  <si>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</si>
  <si>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</si>
  <si>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</si>
  <si>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</si>
  <si>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</si>
  <si>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</si>
  <si>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</si>
  <si>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</si>
  <si>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</si>
  <si>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</si>
  <si>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</si>
  <si>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</si>
  <si>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</si>
  <si>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</si>
  <si>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</si>
  <si>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</si>
  <si>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</si>
  <si>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</si>
  <si>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</si>
  <si>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</si>
  <si>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</si>
  <si>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</si>
  <si>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</si>
  <si>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</si>
  <si>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</si>
  <si>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</si>
  <si>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</si>
  <si>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</si>
  <si>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</si>
  <si>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</si>
  <si>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</si>
  <si>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</si>
  <si>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</si>
  <si>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</si>
  <si>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</si>
  <si>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</si>
  <si>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</si>
  <si>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</si>
  <si>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</si>
  <si>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</si>
  <si>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</si>
  <si>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</si>
  <si>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</si>
  <si>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</si>
  <si>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</si>
  <si>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</si>
  <si>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</si>
  <si>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</si>
  <si>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</si>
  <si>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</si>
  <si>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</si>
  <si>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</si>
  <si>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</si>
  <si>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</si>
  <si>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</si>
  <si>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</si>
  <si>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</si>
  <si>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</si>
  <si>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</si>
  <si>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</si>
  <si>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</si>
  <si>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</si>
  <si>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</si>
  <si>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</si>
  <si>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</si>
  <si>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</si>
  <si>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</si>
  <si>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</si>
  <si>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</si>
  <si>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</si>
  <si>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</si>
  <si>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</si>
  <si>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</si>
  <si>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</si>
  <si>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</si>
  <si>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</si>
  <si>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</si>
  <si>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</si>
  <si>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</si>
  <si>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</si>
  <si>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</si>
  <si>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</si>
  <si>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</si>
  <si>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</si>
  <si>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</si>
  <si>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</si>
  <si>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</si>
  <si>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</si>
  <si>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</si>
  <si>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</si>
  <si>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</si>
  <si>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</si>
  <si>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</si>
  <si>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</si>
  <si>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</si>
  <si>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</si>
  <si>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</si>
  <si>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</si>
  <si>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</si>
  <si>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</si>
  <si>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</si>
  <si>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</si>
  <si>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</si>
  <si>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</si>
  <si>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</si>
  <si>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</si>
  <si>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</si>
  <si>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</si>
  <si>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</si>
  <si>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</si>
  <si>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</si>
  <si>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</si>
  <si>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</si>
  <si>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</si>
  <si>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</si>
  <si>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</si>
  <si>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</si>
  <si>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</si>
  <si>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</si>
  <si>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</si>
  <si>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</si>
  <si>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</si>
  <si>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</si>
  <si>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</si>
  <si>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</si>
  <si>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</si>
  <si>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</si>
  <si>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</si>
  <si>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</si>
  <si>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</si>
  <si>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</si>
  <si>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</si>
  <si>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</si>
  <si>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</si>
  <si>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</si>
  <si>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</si>
  <si>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</si>
  <si>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</si>
  <si>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</si>
  <si>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</si>
  <si>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</si>
  <si>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</si>
  <si>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</si>
  <si>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</si>
  <si>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</si>
  <si>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</si>
  <si>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</si>
  <si>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</si>
  <si>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</si>
  <si>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</si>
  <si>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</si>
  <si>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</si>
  <si>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</si>
  <si>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</si>
  <si>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</si>
  <si>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</si>
  <si>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</si>
  <si>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</si>
  <si>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</si>
  <si>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</si>
  <si>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</si>
  <si>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</si>
  <si>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</si>
  <si>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</si>
  <si>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</si>
  <si>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</si>
  <si>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</si>
  <si>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</si>
  <si>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</si>
  <si>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</si>
  <si>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</si>
  <si>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</si>
  <si>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</si>
  <si>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</si>
  <si>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</si>
  <si>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</si>
  <si>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</si>
  <si>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</si>
  <si>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</si>
  <si>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</si>
  <si>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</si>
  <si>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</si>
  <si>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</si>
  <si>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</si>
  <si>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</si>
  <si>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</si>
  <si>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</si>
  <si>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</si>
  <si>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</si>
  <si>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</si>
  <si>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</si>
  <si>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</si>
  <si>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</si>
  <si>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</si>
  <si>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</si>
  <si>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</si>
  <si>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</si>
  <si>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</si>
  <si>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</si>
  <si>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</si>
  <si>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</si>
  <si>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</si>
  <si>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</si>
  <si>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</si>
  <si>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</si>
  <si>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</si>
  <si>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</si>
  <si>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</si>
  <si>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</si>
  <si>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</si>
  <si>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</si>
  <si>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</si>
  <si>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</si>
  <si>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</si>
  <si>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</si>
  <si>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</si>
  <si>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</si>
  <si>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</si>
  <si>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</si>
  <si>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</si>
  <si>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</si>
  <si>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</si>
  <si>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</si>
  <si>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</si>
  <si>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</si>
  <si>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</si>
  <si>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</si>
  <si>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</si>
  <si>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</si>
  <si>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</si>
  <si>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</si>
  <si>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</si>
  <si>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</si>
  <si>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</si>
  <si>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</si>
  <si>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</si>
  <si>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</si>
  <si>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</si>
  <si>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</si>
  <si>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</si>
  <si>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</si>
  <si>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</si>
  <si>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</si>
  <si>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</si>
  <si>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</si>
  <si>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</si>
  <si>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</si>
  <si>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</si>
  <si>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</si>
  <si>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</si>
  <si>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</si>
  <si>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</si>
  <si>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</si>
  <si>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</si>
  <si>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</si>
  <si>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</si>
  <si>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</si>
  <si>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</si>
  <si>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</si>
  <si>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</si>
  <si>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</si>
  <si>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</si>
  <si>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</si>
  <si>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</si>
  <si>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</si>
  <si>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</si>
  <si>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</si>
  <si>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</si>
  <si>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</si>
  <si>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</si>
  <si>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</si>
  <si>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</si>
  <si>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</si>
  <si>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</si>
  <si>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</si>
  <si>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</si>
  <si>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</si>
  <si>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</si>
  <si>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</si>
  <si>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</si>
  <si>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</si>
  <si>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</si>
  <si>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</si>
  <si>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</si>
  <si>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</si>
  <si>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</si>
  <si>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</si>
  <si>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</si>
  <si>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</si>
  <si>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</si>
  <si>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</si>
  <si>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</si>
  <si>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</si>
  <si>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</si>
  <si>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</si>
  <si>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</si>
  <si>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</si>
  <si>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</si>
  <si>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</si>
  <si>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</si>
  <si>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</si>
  <si>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</si>
  <si>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</si>
  <si>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</si>
  <si>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</si>
  <si>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</si>
  <si>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</si>
  <si>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</si>
  <si>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</si>
  <si>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</si>
  <si>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</si>
  <si>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</si>
  <si>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</si>
  <si>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</si>
  <si>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</si>
  <si>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</si>
  <si>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</si>
  <si>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</si>
  <si>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</si>
  <si>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</si>
  <si>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</si>
  <si>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</si>
  <si>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</si>
  <si>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</si>
  <si>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</si>
  <si>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</si>
  <si>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</si>
  <si>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</si>
  <si>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</si>
  <si>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</si>
  <si>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</si>
  <si>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</si>
  <si>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</si>
  <si>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</si>
  <si>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</si>
  <si>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</si>
  <si>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</si>
  <si>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</si>
  <si>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</si>
  <si>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</si>
  <si>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</si>
  <si>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</si>
  <si>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</si>
  <si>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</si>
  <si>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</si>
  <si>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</si>
  <si>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</si>
  <si>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</si>
  <si>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</si>
  <si>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</si>
  <si>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</si>
  <si>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</si>
  <si>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</si>
  <si>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</si>
  <si>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</si>
  <si>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</si>
  <si>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</si>
  <si>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</si>
  <si>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</si>
  <si>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</si>
  <si>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</si>
  <si>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</si>
  <si>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</si>
  <si>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</si>
  <si>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</si>
  <si>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</si>
  <si>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</si>
  <si>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</si>
  <si>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</si>
  <si>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</si>
  <si>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</si>
  <si>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</si>
  <si>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</si>
  <si>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</si>
  <si>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</si>
  <si>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</si>
  <si>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</si>
  <si>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</si>
  <si>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</si>
  <si>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</si>
  <si>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</si>
  <si>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</si>
  <si>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</si>
  <si>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</si>
  <si>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</si>
  <si>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</si>
  <si>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</si>
  <si>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</si>
  <si>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</si>
  <si>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</si>
  <si>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</si>
  <si>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</si>
  <si>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</si>
  <si>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</si>
  <si>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</si>
  <si>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</si>
  <si>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</si>
  <si>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</si>
  <si>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</si>
  <si>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</si>
  <si>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</si>
  <si>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</si>
  <si>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</si>
  <si>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</si>
  <si>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</si>
  <si>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</si>
  <si>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</si>
  <si>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</si>
  <si>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</si>
  <si>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</si>
  <si>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</si>
  <si>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</si>
  <si>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</si>
  <si>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</si>
  <si>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</si>
  <si>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</si>
  <si>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</si>
  <si>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</si>
  <si>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</si>
  <si>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</si>
  <si>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</si>
  <si>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</si>
  <si>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</si>
  <si>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</si>
  <si>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</si>
  <si>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</si>
  <si>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</si>
  <si>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</si>
  <si>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</si>
  <si>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</si>
  <si>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</si>
  <si>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</si>
  <si>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</si>
  <si>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</si>
  <si>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</si>
  <si>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</si>
  <si>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</si>
  <si>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</si>
  <si>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</si>
  <si>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</si>
  <si>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</si>
  <si>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</si>
  <si>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</si>
  <si>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</si>
  <si>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</si>
  <si>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</si>
  <si>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</si>
  <si>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</si>
  <si>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</si>
  <si>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</si>
  <si>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</si>
  <si>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</si>
  <si>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</si>
  <si>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</si>
  <si>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</si>
  <si>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</si>
  <si>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</si>
  <si>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</si>
  <si>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</si>
  <si>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</si>
  <si>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</si>
  <si>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</si>
  <si>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</si>
  <si>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</si>
  <si>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</si>
  <si>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</si>
  <si>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</si>
  <si>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</si>
  <si>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</si>
  <si>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</si>
  <si>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</si>
  <si>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</si>
  <si>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</si>
  <si>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</si>
  <si>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</si>
  <si>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</si>
  <si>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</si>
  <si>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</si>
  <si>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</si>
  <si>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</si>
  <si>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</si>
  <si>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</si>
  <si>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</si>
  <si>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</si>
  <si>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</si>
  <si>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</si>
  <si>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</si>
  <si>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</si>
  <si>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</si>
  <si>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</si>
  <si>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</si>
  <si>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</si>
  <si>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</si>
  <si>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</si>
  <si>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</si>
  <si>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</si>
  <si>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</si>
  <si>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</si>
  <si>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</si>
  <si>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</si>
  <si>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</si>
  <si>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</si>
  <si>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</si>
  <si>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</si>
  <si>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</si>
  <si>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</si>
  <si>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</si>
  <si>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</si>
  <si>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</si>
  <si>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</si>
  <si>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</si>
  <si>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</si>
  <si>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</si>
  <si>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</si>
  <si>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</si>
  <si>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</si>
  <si>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</si>
  <si>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</si>
  <si>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</si>
  <si>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</si>
  <si>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</si>
  <si>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</si>
  <si>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</si>
  <si>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</si>
  <si>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</si>
  <si>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</si>
  <si>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</si>
  <si>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</si>
  <si>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</si>
  <si>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</si>
  <si>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</si>
  <si>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</si>
  <si>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</si>
  <si>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</si>
  <si>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</si>
  <si>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</si>
  <si>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</si>
  <si>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</si>
  <si>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</si>
  <si>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</si>
  <si>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</si>
  <si>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</si>
  <si>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</si>
  <si>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</si>
  <si>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</si>
  <si>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</si>
  <si>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</si>
  <si>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</si>
  <si>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</si>
  <si>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</si>
  <si>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</si>
  <si>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</si>
  <si>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</si>
  <si>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</si>
  <si>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</si>
  <si>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</si>
  <si>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</si>
  <si>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</si>
  <si>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</si>
  <si>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</si>
  <si>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</si>
  <si>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</si>
  <si>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</si>
  <si>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</si>
  <si>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</si>
  <si>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</si>
  <si>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</si>
  <si>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</si>
  <si>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</si>
  <si>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</si>
  <si>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</si>
  <si>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</si>
  <si>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</si>
  <si>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</si>
  <si>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</si>
  <si>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</si>
  <si>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</si>
  <si>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</si>
  <si>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</si>
  <si>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</si>
  <si>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</si>
  <si>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</si>
  <si>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</si>
  <si>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</si>
  <si>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</si>
  <si>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</si>
  <si>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</si>
  <si>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</si>
  <si>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</si>
  <si>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</si>
  <si>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</si>
  <si>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</si>
  <si>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</si>
  <si>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</si>
  <si>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</si>
  <si>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</si>
  <si>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</si>
  <si>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</si>
  <si>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</si>
  <si>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</si>
  <si>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</si>
  <si>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</si>
  <si>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</si>
  <si>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</si>
  <si>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</si>
  <si>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</si>
  <si>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</si>
  <si>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</si>
  <si>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</si>
  <si>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</si>
  <si>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</si>
  <si>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</si>
  <si>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</si>
  <si>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</si>
  <si>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</si>
  <si>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</si>
  <si>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</si>
  <si>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</si>
  <si>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</si>
  <si>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</si>
  <si>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</si>
  <si>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</si>
  <si>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</si>
  <si>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</si>
  <si>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</si>
  <si>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</si>
  <si>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</si>
  <si>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</si>
  <si>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</si>
  <si>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</si>
  <si>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</si>
  <si>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</si>
  <si>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</si>
  <si>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</si>
  <si>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</si>
  <si>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</si>
  <si>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</si>
  <si>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</si>
  <si>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</si>
  <si>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</si>
  <si>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</si>
  <si>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</si>
  <si>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</si>
  <si>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</si>
  <si>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</si>
  <si>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</si>
  <si>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</si>
  <si>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</si>
  <si>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</si>
  <si>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</si>
  <si>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</si>
  <si>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</si>
  <si>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</si>
  <si>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</si>
  <si>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</si>
  <si>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</si>
  <si>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</si>
  <si>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</si>
  <si>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</si>
  <si>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</si>
  <si>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</si>
  <si>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</si>
  <si>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</si>
  <si>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</si>
  <si>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</si>
  <si>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</si>
  <si>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</si>
  <si>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</si>
  <si>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</si>
  <si>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</si>
  <si>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</si>
  <si>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</si>
  <si>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</si>
  <si>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</si>
  <si>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</si>
  <si>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</si>
  <si>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</si>
  <si>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</si>
  <si>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</si>
  <si>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</si>
  <si>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</si>
  <si>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</si>
  <si>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</si>
  <si>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</si>
  <si>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</si>
  <si>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</si>
  <si>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</si>
  <si>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</si>
  <si>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</si>
  <si>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</si>
  <si>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</si>
  <si>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</si>
  <si>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</si>
  <si>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</si>
  <si>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</si>
  <si>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</si>
  <si>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</si>
  <si>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</si>
  <si>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</si>
  <si>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</si>
  <si>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</si>
  <si>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</si>
  <si>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</si>
  <si>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</si>
  <si>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</si>
  <si>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</si>
  <si>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</si>
  <si>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</si>
  <si>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</si>
  <si>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</si>
  <si>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</si>
  <si>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</si>
  <si>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</si>
  <si>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</si>
  <si>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</si>
  <si>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</si>
  <si>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</si>
  <si>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</si>
  <si>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</si>
  <si>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</si>
  <si>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</si>
  <si>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</si>
  <si>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</si>
  <si>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</si>
  <si>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</si>
  <si>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</si>
  <si>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</si>
  <si>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</si>
  <si>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</si>
  <si>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</si>
  <si>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</si>
  <si>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</si>
  <si>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</si>
  <si>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</si>
  <si>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</si>
  <si>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</si>
  <si>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</si>
  <si>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</si>
  <si>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</si>
  <si>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</si>
  <si>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</si>
  <si>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</si>
  <si>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</si>
  <si>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</si>
  <si>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</si>
  <si>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</si>
  <si>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</si>
  <si>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</si>
  <si>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</si>
  <si>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</si>
  <si>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</si>
  <si>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</si>
  <si>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</si>
  <si>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</si>
  <si>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</si>
  <si>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</si>
  <si>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</si>
  <si>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</si>
  <si>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</si>
  <si>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</si>
  <si>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</si>
  <si>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</si>
  <si>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</si>
  <si>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</si>
  <si>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</si>
  <si>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</si>
  <si>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</si>
  <si>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</si>
  <si>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</si>
  <si>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</si>
  <si>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</si>
  <si>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</si>
  <si>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</si>
  <si>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</si>
  <si>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</si>
  <si>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</si>
  <si>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</si>
  <si>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</si>
  <si>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</si>
  <si>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</si>
  <si>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</si>
  <si>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</si>
  <si>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</si>
  <si>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</si>
  <si>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</si>
  <si>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</si>
  <si>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</si>
  <si>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</si>
  <si>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</si>
  <si>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</si>
  <si>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</si>
  <si>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</si>
  <si>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</si>
  <si>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</si>
  <si>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</si>
  <si>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</si>
  <si>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</si>
  <si>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</si>
  <si>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</si>
  <si>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</si>
  <si>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</si>
  <si>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</si>
  <si>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</si>
  <si>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</si>
  <si>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</si>
  <si>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</si>
  <si>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</si>
  <si>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</si>
  <si>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</si>
  <si>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</si>
  <si>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</si>
  <si>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</si>
  <si>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</si>
  <si>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</si>
  <si>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</si>
  <si>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</si>
  <si>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</si>
  <si>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</si>
  <si>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</si>
  <si>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</si>
  <si>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</si>
  <si>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</si>
  <si>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</si>
  <si>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</si>
  <si>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</si>
  <si>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</si>
  <si>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</si>
  <si>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</si>
  <si>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</si>
  <si>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</si>
  <si>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</si>
  <si>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</si>
  <si>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</si>
  <si>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</si>
  <si>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</si>
  <si>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</si>
  <si>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</si>
  <si>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</si>
  <si>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</si>
  <si>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</si>
  <si>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</si>
  <si>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</si>
  <si>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</si>
  <si>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</si>
  <si>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</si>
  <si>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</si>
  <si>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</si>
  <si>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</si>
  <si>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</si>
  <si>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</si>
  <si>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</si>
  <si>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</si>
  <si>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</si>
  <si>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</si>
  <si>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</si>
  <si>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</si>
  <si>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</si>
  <si>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</si>
  <si>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</si>
  <si>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</si>
  <si>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</si>
  <si>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</si>
  <si>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</si>
  <si>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</si>
  <si>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</si>
  <si>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</si>
  <si>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</si>
  <si>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</si>
  <si>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</si>
  <si>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</si>
  <si>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</si>
  <si>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</si>
  <si>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</si>
  <si>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</si>
  <si>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</si>
  <si>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</si>
  <si>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</si>
  <si>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</si>
  <si>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</si>
  <si>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</si>
  <si>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</si>
  <si>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</si>
  <si>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</si>
  <si>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</si>
  <si>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</si>
  <si>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</si>
  <si>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</si>
  <si>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</si>
  <si>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</si>
  <si>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</si>
  <si>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</si>
  <si>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</si>
  <si>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</si>
  <si>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</si>
  <si>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</si>
  <si>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</si>
  <si>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</si>
  <si>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</si>
  <si>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</si>
  <si>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</si>
  <si>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</si>
  <si>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</si>
  <si>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</si>
  <si>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</si>
  <si>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</si>
  <si>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</si>
  <si>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</si>
  <si>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</si>
  <si>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</si>
  <si>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</si>
  <si>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</si>
  <si>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</si>
  <si>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</si>
  <si>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</si>
  <si>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</si>
  <si>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</si>
  <si>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</si>
  <si>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</si>
  <si>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</si>
  <si>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</si>
  <si>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</si>
  <si>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</si>
  <si>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</si>
  <si>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</si>
  <si>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</si>
  <si>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</si>
  <si>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</si>
  <si>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</si>
  <si>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</si>
  <si>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</si>
  <si>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</si>
  <si>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</si>
  <si>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</si>
  <si>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</si>
  <si>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</si>
  <si>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</si>
  <si>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</si>
  <si>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</si>
  <si>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</si>
  <si>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</si>
  <si>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</si>
  <si>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</si>
  <si>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</si>
  <si>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</si>
  <si>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</si>
  <si>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</si>
  <si>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</si>
  <si>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</si>
  <si>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</si>
  <si>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</si>
  <si>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</si>
  <si>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</si>
  <si>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</si>
  <si>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</si>
  <si>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</si>
  <si>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</si>
  <si>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</si>
  <si>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</si>
  <si>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</si>
  <si>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</si>
  <si>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</si>
  <si>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</si>
  <si>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</si>
  <si>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</si>
  <si>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</si>
  <si>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</si>
  <si>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</si>
  <si>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</si>
  <si>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</si>
  <si>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</si>
  <si>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</si>
  <si>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</si>
  <si>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</si>
  <si>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</si>
  <si>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</si>
  <si>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</si>
  <si>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</si>
  <si>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</si>
  <si>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</si>
  <si>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</si>
  <si>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</si>
  <si>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</si>
  <si>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</si>
  <si>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</si>
  <si>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</si>
  <si>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</si>
  <si>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</si>
  <si>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</si>
  <si>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</si>
  <si>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</si>
  <si>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</si>
  <si>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</si>
  <si>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</si>
  <si>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</si>
  <si>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</si>
  <si>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</si>
  <si>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</si>
  <si>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</si>
  <si>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</si>
  <si>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</si>
  <si>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</si>
  <si>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</si>
  <si>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</si>
  <si>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</si>
  <si>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</si>
  <si>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</si>
  <si>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</si>
  <si>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</si>
  <si>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</si>
  <si>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</si>
  <si>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</si>
  <si>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</si>
  <si>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</si>
  <si>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</si>
  <si>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</si>
  <si>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</si>
  <si>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</si>
  <si>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</si>
  <si>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</si>
  <si>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</si>
  <si>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</si>
  <si>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</si>
  <si>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</si>
  <si>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</si>
  <si>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</si>
  <si>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</si>
  <si>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</si>
  <si>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</si>
  <si>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</si>
  <si>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</si>
  <si>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</si>
  <si>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</si>
  <si>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</si>
  <si>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</si>
  <si>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</si>
  <si>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</si>
  <si>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</si>
  <si>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</si>
  <si>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</si>
  <si>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</si>
  <si>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</si>
  <si>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</si>
  <si>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</si>
  <si>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</si>
  <si>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</si>
  <si>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</si>
  <si>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</si>
  <si>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</si>
  <si>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</si>
  <si>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</si>
  <si>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</si>
  <si>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</si>
  <si>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</si>
  <si>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</si>
  <si>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</si>
  <si>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</si>
  <si>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</si>
  <si>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</si>
  <si>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</si>
  <si>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</si>
  <si>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</si>
  <si>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</si>
  <si>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</si>
  <si>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</si>
  <si>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</si>
  <si>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</si>
  <si>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</si>
  <si>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</si>
  <si>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</si>
  <si>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</si>
  <si>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</si>
  <si>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</si>
  <si>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</si>
  <si>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</si>
  <si>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</si>
  <si>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</si>
  <si>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</si>
  <si>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</si>
  <si>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</si>
  <si>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</si>
  <si>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</si>
  <si>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</si>
  <si>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</si>
  <si>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</si>
  <si>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</si>
  <si>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</si>
  <si>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</si>
  <si>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</si>
  <si>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</si>
  <si>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</si>
  <si>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</si>
  <si>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</si>
  <si>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</si>
  <si>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</si>
  <si>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</si>
  <si>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</si>
  <si>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</si>
  <si>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</si>
  <si>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</si>
  <si>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</si>
  <si>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</si>
  <si>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</si>
  <si>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</si>
  <si>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</si>
  <si>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</si>
  <si>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</si>
  <si>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</si>
  <si>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</si>
  <si>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</si>
  <si>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</si>
  <si>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</si>
  <si>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</si>
  <si>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</si>
  <si>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</si>
  <si>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</si>
  <si>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</si>
  <si>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</si>
  <si>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</si>
  <si>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</si>
  <si>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</si>
  <si>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</si>
  <si>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</si>
  <si>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</si>
  <si>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</si>
  <si>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</si>
  <si>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</si>
  <si>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</si>
  <si>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</si>
  <si>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</si>
  <si>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</si>
  <si>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</si>
  <si>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</si>
  <si>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</si>
  <si>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</si>
  <si>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</si>
  <si>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</si>
  <si>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</si>
  <si>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</si>
  <si>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</si>
  <si>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</si>
  <si>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</si>
  <si>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</si>
  <si>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</si>
  <si>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</si>
  <si>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</si>
  <si>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</si>
  <si>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</si>
  <si>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</si>
  <si>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</si>
  <si>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</si>
  <si>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</si>
  <si>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</si>
  <si>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</si>
  <si>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</si>
  <si>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</si>
  <si>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</si>
  <si>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</si>
  <si>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</si>
  <si>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</si>
  <si>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</si>
  <si>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</si>
  <si>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</si>
  <si>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</si>
  <si>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</si>
  <si>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</si>
  <si>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</si>
  <si>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</si>
  <si>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</si>
  <si>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</si>
  <si>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</si>
  <si>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</si>
  <si>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</si>
  <si>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</si>
  <si>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</si>
  <si>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</si>
  <si>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</si>
  <si>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</si>
  <si>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</si>
  <si>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</si>
  <si>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</si>
  <si>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</si>
  <si>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</si>
  <si>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</si>
  <si>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</si>
  <si>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</si>
  <si>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</si>
  <si>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</si>
  <si>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</si>
  <si>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</si>
  <si>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</si>
  <si>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</si>
  <si>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</si>
  <si>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</si>
  <si>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</si>
  <si>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</si>
  <si>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</si>
  <si>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</si>
  <si>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</si>
  <si>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</si>
  <si>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</si>
  <si>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</si>
  <si>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</si>
  <si>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</si>
  <si>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</si>
  <si>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</si>
  <si>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</si>
  <si>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</si>
  <si>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</si>
  <si>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</si>
  <si>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</si>
  <si>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</si>
  <si>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</si>
  <si>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</si>
  <si>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</si>
  <si>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</si>
  <si>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</si>
  <si>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</si>
  <si>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</si>
  <si>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</si>
  <si>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</si>
  <si>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</si>
  <si>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</si>
  <si>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</si>
  <si>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</si>
  <si>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</si>
  <si>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</si>
  <si>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</si>
  <si>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</si>
  <si>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</si>
  <si>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</si>
  <si>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</si>
  <si>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</si>
  <si>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</si>
  <si>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</si>
  <si>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</si>
  <si>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</si>
  <si>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</si>
  <si>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</si>
  <si>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</si>
  <si>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</si>
  <si>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</si>
  <si>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</si>
  <si>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</si>
  <si>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</si>
  <si>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</si>
  <si>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</si>
  <si>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</si>
  <si>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</si>
  <si>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</si>
  <si>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</si>
  <si>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</si>
  <si>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</si>
  <si>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</si>
  <si>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</si>
  <si>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</si>
  <si>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</si>
  <si>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</si>
  <si>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</si>
  <si>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</si>
  <si>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</si>
  <si>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</si>
  <si>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</si>
  <si>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</si>
  <si>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</si>
  <si>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</si>
  <si>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</si>
  <si>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</si>
  <si>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</si>
  <si>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</si>
  <si>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</si>
  <si>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</si>
  <si>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</si>
  <si>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</si>
  <si>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</si>
  <si>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</si>
  <si>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</si>
  <si>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</si>
  <si>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</si>
  <si>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</si>
  <si>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</si>
  <si>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</si>
  <si>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</si>
  <si>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</si>
  <si>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</si>
  <si>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</si>
  <si>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</si>
  <si>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</si>
  <si>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</si>
  <si>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</si>
  <si>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</si>
  <si>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</si>
  <si>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</si>
  <si>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</si>
  <si>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</si>
  <si>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</si>
  <si>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</si>
  <si>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</si>
  <si>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</si>
  <si>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</si>
  <si>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</si>
  <si>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</si>
  <si>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</si>
  <si>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</si>
  <si>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</si>
  <si>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</si>
  <si>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</si>
  <si>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</si>
  <si>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</si>
  <si>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</si>
  <si>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</si>
  <si>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</si>
  <si>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</si>
  <si>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</si>
  <si>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</si>
  <si>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</si>
  <si>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</si>
  <si>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</si>
  <si>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</si>
  <si>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</si>
  <si>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</si>
  <si>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</si>
  <si>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</si>
  <si>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</si>
  <si>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</si>
  <si>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</si>
  <si>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</si>
  <si>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</si>
  <si>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</si>
  <si>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</si>
  <si>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</si>
  <si>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</si>
  <si>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</si>
  <si>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</si>
  <si>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</si>
  <si>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</si>
  <si>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</si>
  <si>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</si>
  <si>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</si>
  <si>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</si>
  <si>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</si>
  <si>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</si>
  <si>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</si>
  <si>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</si>
  <si>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</si>
  <si>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</si>
  <si>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</si>
  <si>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</si>
  <si>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</si>
  <si>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</si>
  <si>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</si>
  <si>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</si>
  <si>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</si>
  <si>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</si>
  <si>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</si>
  <si>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</si>
  <si>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</si>
  <si>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</si>
  <si>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</si>
  <si>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</si>
  <si>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</si>
  <si>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</si>
  <si>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</si>
  <si>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</si>
  <si>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</si>
  <si>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</si>
  <si>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</si>
  <si>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</si>
  <si>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</si>
  <si>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</si>
  <si>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</si>
  <si>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</si>
  <si>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</si>
  <si>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</si>
  <si>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</si>
  <si>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</si>
  <si>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</si>
  <si>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</si>
  <si>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</si>
  <si>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</si>
  <si>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</si>
  <si>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</si>
  <si>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</si>
  <si>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</si>
  <si>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</si>
  <si>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</si>
  <si>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</si>
  <si>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</si>
  <si>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</si>
  <si>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</si>
  <si>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</si>
  <si>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</si>
  <si>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</si>
  <si>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</si>
  <si>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</si>
  <si>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</si>
  <si>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</si>
  <si>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</si>
  <si>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</si>
  <si>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</si>
  <si>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</si>
  <si>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</si>
  <si>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</si>
  <si>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</si>
  <si>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</si>
  <si>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</si>
  <si>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</si>
  <si>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</si>
  <si>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</si>
  <si>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</si>
  <si>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</si>
  <si>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</si>
  <si>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</si>
  <si>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</si>
  <si>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</si>
  <si>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</si>
  <si>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</si>
  <si>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</si>
  <si>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</si>
  <si>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</si>
  <si>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</si>
  <si>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</si>
  <si>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</si>
  <si>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</si>
  <si>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</si>
  <si>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</si>
  <si>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</si>
  <si>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</si>
  <si>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</si>
  <si>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</si>
  <si>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</si>
  <si>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</si>
  <si>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</si>
  <si>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</si>
  <si>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</si>
  <si>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</si>
  <si>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</si>
  <si>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</si>
  <si>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</si>
  <si>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</si>
  <si>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</si>
  <si>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</si>
  <si>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</si>
  <si>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</si>
  <si>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</si>
  <si>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</si>
  <si>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</si>
  <si>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</si>
  <si>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</si>
  <si>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</si>
  <si>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</si>
  <si>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</si>
  <si>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</si>
  <si>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</si>
  <si>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</si>
  <si>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</si>
  <si>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</si>
  <si>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</si>
  <si>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</si>
  <si>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</si>
  <si>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</si>
  <si>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</si>
  <si>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</si>
  <si>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</si>
  <si>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</si>
  <si>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</si>
  <si>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</si>
  <si>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</si>
  <si>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</si>
  <si>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</si>
  <si>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</si>
  <si>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</si>
  <si>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</si>
  <si>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</si>
  <si>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</si>
  <si>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</si>
  <si>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</si>
  <si>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</si>
  <si>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</si>
  <si>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</si>
  <si>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</si>
  <si>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</si>
  <si>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</si>
  <si>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</si>
  <si>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</si>
  <si>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</si>
  <si>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</si>
  <si>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</si>
  <si>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</si>
  <si>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</si>
  <si>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</si>
  <si>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</si>
  <si>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</si>
  <si>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</si>
  <si>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</si>
  <si>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</si>
  <si>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</si>
  <si>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</si>
  <si>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</si>
  <si>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</si>
  <si>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</si>
  <si>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</si>
  <si>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</si>
  <si>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</si>
  <si>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</si>
  <si>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</si>
  <si>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</si>
  <si>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</si>
  <si>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</si>
  <si>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</si>
  <si>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</si>
  <si>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</si>
  <si>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</si>
  <si>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</si>
  <si>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</si>
  <si>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</si>
  <si>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</si>
  <si>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</si>
  <si>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</si>
  <si>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</si>
  <si>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</si>
  <si>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</si>
  <si>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</si>
  <si>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</si>
  <si>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</si>
  <si>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</si>
  <si>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</si>
  <si>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</si>
  <si>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</si>
  <si>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</si>
  <si>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</si>
  <si>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</si>
  <si>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</si>
  <si>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</si>
  <si>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</si>
  <si>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</si>
  <si>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</si>
  <si>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</si>
  <si>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</si>
  <si>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</si>
  <si>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</si>
  <si>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</si>
  <si>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</si>
  <si>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</si>
  <si>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</si>
  <si>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</si>
  <si>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</si>
  <si>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</si>
  <si>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</si>
  <si>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</si>
  <si>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</si>
  <si>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</si>
  <si>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</si>
  <si>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</si>
  <si>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</si>
  <si>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</si>
  <si>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</si>
  <si>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</si>
  <si>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</si>
  <si>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</si>
  <si>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</si>
  <si>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</si>
  <si>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</si>
  <si>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</si>
  <si>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</si>
  <si>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</si>
  <si>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</si>
  <si>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</si>
  <si>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</si>
  <si>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</si>
  <si>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</si>
  <si>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</si>
  <si>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</si>
  <si>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</si>
  <si>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</si>
  <si>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</si>
  <si>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</si>
  <si>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</si>
  <si>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</si>
  <si>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</si>
  <si>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</si>
  <si>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</si>
  <si>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</si>
  <si>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</si>
  <si>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</si>
  <si>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</si>
  <si>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</si>
  <si>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</si>
  <si>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</si>
  <si>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</si>
  <si>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</si>
  <si>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</si>
  <si>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</si>
  <si>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</si>
  <si>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</si>
  <si>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</si>
  <si>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</si>
  <si>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</si>
  <si>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</si>
  <si>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</si>
  <si>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</si>
  <si>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</si>
  <si>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</si>
  <si>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</si>
  <si>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</si>
  <si>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</si>
  <si>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</si>
  <si>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</si>
  <si>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</si>
  <si>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</si>
  <si>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</si>
  <si>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</si>
  <si>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</si>
  <si>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</si>
  <si>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</si>
  <si>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</si>
  <si>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</si>
  <si>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</si>
  <si>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</si>
  <si>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</si>
  <si>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</si>
  <si>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</si>
  <si>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</si>
  <si>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</si>
  <si>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</si>
  <si>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</si>
  <si>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</si>
  <si>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</si>
  <si>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</si>
  <si>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</si>
  <si>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</si>
  <si>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</si>
  <si>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</si>
  <si>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</si>
  <si>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</si>
  <si>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</si>
  <si>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</si>
  <si>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</si>
  <si>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</si>
  <si>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</si>
  <si>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</si>
  <si>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</si>
  <si>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</si>
  <si>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</si>
  <si>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</si>
  <si>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</si>
  <si>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</si>
  <si>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</si>
  <si>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</si>
  <si>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</si>
  <si>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</si>
  <si>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</si>
  <si>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</si>
  <si>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</si>
  <si>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</si>
  <si>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</si>
  <si>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</si>
  <si>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</si>
  <si>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</si>
  <si>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</si>
  <si>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</si>
  <si>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</si>
  <si>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</si>
  <si>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</si>
  <si>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</si>
  <si>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</si>
  <si>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</si>
  <si>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</si>
  <si>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</si>
  <si>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</si>
  <si>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</si>
  <si>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</si>
  <si>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</si>
  <si>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</si>
  <si>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</si>
  <si>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</si>
  <si>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</si>
  <si>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</si>
  <si>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</si>
  <si>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</si>
  <si>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</si>
  <si>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</si>
  <si>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</si>
  <si>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</si>
  <si>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</si>
  <si>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</si>
  <si>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</si>
  <si>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</si>
  <si>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</si>
  <si>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</si>
  <si>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</si>
  <si>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</si>
  <si>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</si>
  <si>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</si>
  <si>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</si>
  <si>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</si>
  <si>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</si>
  <si>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</si>
  <si>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</si>
  <si>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</si>
  <si>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</si>
  <si>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</si>
  <si>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</si>
  <si>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</si>
  <si>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</si>
  <si>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</si>
  <si>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</si>
  <si>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</si>
  <si>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</si>
  <si>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</si>
  <si>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</si>
  <si>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</si>
  <si>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</si>
  <si>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</si>
  <si>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</si>
  <si>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</si>
  <si>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</si>
  <si>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</si>
  <si>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</si>
  <si>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</si>
  <si>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</si>
  <si>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</si>
  <si>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</si>
  <si>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</si>
  <si>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</si>
  <si>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</si>
  <si>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</si>
  <si>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</si>
  <si>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</si>
  <si>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</si>
  <si>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</si>
  <si>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</si>
  <si>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</si>
  <si>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</si>
  <si>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</si>
  <si>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</si>
  <si>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</si>
  <si>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</si>
  <si>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</si>
  <si>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</si>
  <si>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</si>
  <si>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</si>
  <si>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</si>
  <si>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</si>
  <si>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</si>
  <si>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</si>
  <si>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</si>
  <si>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</si>
  <si>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</si>
  <si>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</si>
  <si>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</si>
  <si>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</si>
  <si>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</si>
  <si>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</si>
  <si>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</si>
  <si>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</si>
  <si>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</si>
  <si>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</si>
  <si>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</si>
  <si>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</si>
  <si>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</si>
  <si>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</si>
  <si>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</si>
  <si>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</si>
  <si>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</si>
  <si>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</si>
  <si>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</si>
  <si>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</si>
  <si>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</si>
  <si>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</si>
  <si>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</si>
  <si>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</si>
  <si>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</si>
  <si>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</si>
  <si>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</si>
  <si>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</si>
  <si>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</si>
  <si>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</si>
  <si>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</si>
  <si>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</si>
  <si>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</si>
  <si>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</si>
  <si>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</si>
  <si>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</si>
  <si>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</si>
  <si>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</si>
  <si>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</si>
  <si>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</si>
  <si>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</si>
  <si>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</si>
  <si>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</si>
  <si>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</si>
  <si>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</si>
  <si>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</si>
  <si>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</si>
  <si>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</si>
  <si>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</si>
  <si>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</si>
  <si>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</si>
  <si>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</si>
  <si>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</si>
  <si>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</si>
  <si>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</si>
  <si>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</si>
  <si>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</si>
  <si>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</si>
  <si>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</si>
  <si>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</si>
  <si>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</si>
  <si>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</si>
  <si>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</si>
  <si>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</si>
  <si>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</si>
  <si>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</si>
  <si>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</si>
  <si>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</si>
  <si>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</si>
  <si>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</si>
  <si>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</si>
  <si>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</si>
  <si>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</si>
  <si>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</si>
  <si>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</si>
  <si>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</si>
  <si>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</si>
  <si>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</si>
  <si>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</si>
  <si>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</si>
  <si>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</si>
  <si>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</si>
  <si>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</si>
  <si>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</si>
  <si>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</si>
  <si>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</si>
  <si>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</si>
  <si>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</si>
  <si>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</si>
  <si>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</si>
  <si>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</si>
  <si>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</si>
  <si>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</si>
  <si>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</si>
  <si>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</si>
  <si>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</si>
  <si>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</si>
  <si>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</si>
  <si>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</si>
  <si>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</si>
  <si>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</si>
  <si>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</si>
  <si>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</si>
  <si>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</si>
  <si>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</si>
  <si>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</si>
  <si>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</si>
  <si>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</si>
  <si>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</si>
  <si>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</si>
  <si>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</si>
  <si>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</si>
  <si>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</si>
  <si>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</si>
  <si>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</si>
  <si>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</si>
  <si>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</si>
  <si>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</si>
  <si>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</si>
  <si>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</si>
  <si>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</si>
  <si>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</si>
  <si>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</si>
  <si>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</si>
  <si>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</si>
  <si>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</si>
  <si>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</si>
  <si>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</si>
  <si>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</si>
  <si>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</si>
  <si>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</si>
  <si>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</si>
  <si>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</si>
  <si>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</si>
  <si>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</si>
  <si>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</si>
  <si>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</si>
  <si>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</si>
  <si>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</si>
  <si>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</si>
  <si>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</si>
  <si>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</si>
  <si>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</si>
  <si>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</si>
  <si>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</si>
  <si>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</si>
  <si>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</si>
  <si>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</si>
  <si>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</si>
  <si>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</si>
  <si>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</si>
  <si>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</si>
  <si>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</si>
  <si>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</si>
  <si>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</si>
  <si>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</si>
  <si>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</si>
  <si>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</si>
  <si>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</si>
  <si>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</si>
  <si>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</si>
  <si>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</si>
  <si>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</si>
  <si>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</si>
  <si>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</si>
  <si>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</si>
  <si>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</si>
  <si>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</si>
  <si>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</si>
  <si>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</si>
  <si>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</si>
  <si>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</si>
  <si>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</si>
  <si>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</si>
  <si>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</si>
  <si>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</si>
  <si>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</si>
  <si>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</si>
  <si>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</si>
  <si>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</si>
  <si>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</si>
  <si>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</si>
  <si>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</si>
  <si>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</si>
  <si>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</si>
  <si>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</si>
  <si>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</si>
  <si>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</si>
  <si>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</si>
  <si>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</si>
  <si>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</si>
  <si>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</si>
  <si>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</si>
  <si>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</si>
  <si>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</si>
  <si>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</si>
  <si>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</si>
  <si>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</si>
  <si>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</si>
  <si>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</si>
  <si>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</si>
  <si>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</si>
  <si>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</si>
  <si>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</si>
  <si>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</si>
  <si>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</si>
  <si>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</si>
  <si>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</si>
  <si>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</si>
  <si>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</si>
  <si>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</si>
  <si>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</si>
  <si>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</si>
  <si>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</si>
  <si>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</si>
  <si>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</si>
  <si>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</si>
  <si>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</si>
  <si>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</si>
  <si>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</si>
  <si>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</si>
  <si>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</si>
  <si>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</si>
  <si>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</si>
  <si>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</si>
  <si>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</si>
  <si>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</si>
  <si>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</si>
  <si>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</si>
  <si>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</si>
  <si>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</si>
  <si>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</si>
  <si>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</si>
  <si>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</si>
  <si>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</si>
  <si>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</si>
  <si>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</si>
  <si>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</si>
  <si>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</si>
  <si>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</si>
  <si>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</si>
  <si>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</si>
  <si>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</si>
  <si>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</si>
  <si>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</si>
  <si>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</si>
  <si>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</si>
  <si>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</si>
  <si>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</si>
  <si>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</si>
  <si>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</si>
  <si>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</si>
  <si>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</si>
  <si>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</si>
  <si>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</si>
  <si>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</si>
  <si>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</si>
  <si>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</si>
  <si>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</si>
  <si>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</si>
  <si>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</si>
  <si>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</si>
  <si>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</si>
  <si>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</si>
  <si>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</si>
  <si>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</si>
  <si>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</si>
  <si>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</si>
  <si>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</si>
  <si>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</si>
  <si>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</si>
  <si>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</si>
  <si>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</si>
  <si>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</si>
  <si>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</si>
  <si>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</si>
  <si>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</si>
  <si>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</si>
  <si>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</si>
  <si>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</si>
  <si>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</si>
  <si>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</si>
  <si>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</si>
  <si>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</si>
  <si>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</si>
  <si>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</si>
  <si>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</si>
  <si>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</si>
  <si>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</si>
  <si>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</si>
  <si>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</si>
  <si>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</si>
  <si>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</si>
  <si>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</si>
  <si>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</si>
  <si>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</si>
  <si>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</si>
  <si>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</si>
  <si>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</si>
  <si>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</si>
  <si>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</si>
  <si>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</si>
  <si>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</si>
  <si>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</si>
  <si>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</si>
  <si>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</si>
  <si>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</si>
  <si>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</si>
  <si>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</si>
  <si>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</si>
  <si>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</si>
  <si>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</si>
  <si>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</si>
  <si>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</si>
  <si>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</si>
  <si>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</si>
  <si>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</si>
  <si>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</si>
  <si>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</si>
  <si>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</si>
  <si>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</si>
  <si>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</si>
  <si>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</si>
  <si>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</si>
  <si>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</si>
  <si>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</si>
  <si>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</si>
  <si>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</si>
  <si>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</si>
  <si>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</si>
  <si>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</si>
  <si>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</si>
  <si>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</si>
  <si>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</si>
  <si>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</si>
  <si>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</si>
  <si>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</si>
  <si>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</si>
  <si>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</si>
  <si>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</si>
  <si>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</si>
  <si>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</si>
  <si>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</si>
  <si>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</si>
  <si>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</si>
  <si>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</si>
  <si>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</si>
  <si>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</si>
  <si>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</si>
  <si>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</si>
  <si>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</si>
  <si>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</si>
  <si>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</si>
  <si>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</si>
  <si>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</si>
  <si>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</si>
  <si>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</si>
  <si>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</si>
  <si>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</si>
  <si>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</si>
  <si>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</si>
  <si>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</si>
  <si>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</si>
  <si>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</si>
  <si>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</si>
  <si>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</si>
  <si>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</si>
  <si>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</si>
  <si>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</si>
  <si>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</si>
  <si>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</si>
  <si>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</si>
  <si>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</si>
  <si>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</si>
  <si>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</si>
  <si>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</si>
  <si>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</si>
  <si>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</si>
  <si>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</si>
  <si>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</si>
  <si>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</si>
  <si>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</si>
  <si>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</si>
  <si>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</si>
  <si>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</si>
  <si>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</si>
  <si>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</si>
  <si>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</si>
  <si>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</si>
  <si>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</si>
  <si>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</si>
  <si>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</si>
  <si>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</si>
  <si>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</si>
  <si>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</si>
  <si>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</si>
  <si>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</si>
  <si>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</si>
  <si>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</si>
  <si>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</si>
  <si>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</si>
  <si>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</si>
  <si>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</si>
  <si>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</si>
  <si>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</si>
  <si>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</si>
  <si>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</si>
  <si>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</si>
  <si>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</si>
  <si>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</si>
  <si>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</si>
  <si>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</si>
  <si>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</si>
  <si>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</si>
  <si>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</si>
  <si>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</si>
  <si>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</si>
  <si>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</si>
  <si>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</si>
  <si>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</si>
  <si>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</si>
  <si>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</si>
  <si>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</si>
  <si>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</si>
  <si>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</si>
  <si>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</si>
  <si>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</si>
  <si>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</si>
  <si>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</si>
  <si>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</si>
  <si>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</si>
  <si>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</si>
  <si>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</si>
  <si>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</si>
  <si>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</si>
  <si>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</si>
  <si>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</si>
  <si>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</si>
  <si>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</si>
  <si>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</si>
  <si>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</si>
  <si>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</si>
  <si>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</si>
  <si>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</si>
  <si>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</si>
  <si>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</si>
  <si>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</si>
  <si>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</si>
  <si>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</si>
  <si>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</si>
  <si>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</si>
  <si>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</si>
  <si>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</si>
  <si>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</si>
  <si>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</si>
  <si>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</si>
  <si>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</si>
  <si>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</si>
  <si>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</si>
  <si>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</si>
  <si>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</si>
  <si>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</si>
  <si>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</si>
  <si>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</si>
  <si>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</si>
  <si>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</si>
  <si>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</si>
  <si>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</si>
  <si>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</si>
  <si>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</si>
  <si>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</si>
  <si>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</si>
  <si>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</si>
  <si>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</si>
  <si>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</si>
  <si>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</si>
  <si>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</si>
  <si>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</si>
  <si>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</si>
  <si>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</si>
  <si>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</si>
  <si>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</si>
  <si>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</si>
  <si>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</si>
  <si>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</si>
  <si>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</si>
  <si>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</si>
  <si>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</si>
  <si>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</si>
  <si>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</si>
  <si>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</si>
  <si>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</si>
  <si>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</si>
  <si>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</si>
  <si>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</si>
  <si>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</si>
  <si>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</si>
  <si>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</si>
  <si>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</si>
  <si>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</si>
  <si>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</si>
  <si>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</si>
  <si>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</si>
  <si>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</si>
  <si>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</si>
  <si>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</si>
  <si>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</si>
  <si>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</si>
  <si>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</si>
  <si>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</si>
  <si>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</si>
  <si>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</si>
  <si>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</si>
  <si>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</si>
  <si>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</si>
  <si>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</si>
  <si>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</si>
  <si>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</si>
  <si>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</si>
  <si>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</si>
  <si>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</si>
  <si>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</si>
  <si>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</si>
  <si>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</si>
  <si>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</si>
  <si>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</si>
  <si>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</si>
  <si>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</si>
  <si>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</si>
  <si>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</si>
  <si>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</si>
  <si>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</si>
  <si>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</si>
  <si>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</si>
  <si>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</si>
  <si>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</si>
  <si>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</si>
  <si>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</si>
  <si>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</si>
  <si>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</si>
  <si>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</si>
  <si>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</si>
  <si>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</si>
  <si>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</si>
  <si>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</si>
  <si>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</si>
  <si>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</si>
  <si>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</si>
  <si>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</si>
  <si>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</si>
  <si>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</si>
  <si>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</si>
  <si>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</si>
  <si>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</si>
  <si>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</si>
  <si>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</si>
  <si>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</si>
  <si>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</si>
  <si>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</si>
  <si>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</si>
  <si>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</si>
  <si>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</si>
  <si>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</si>
  <si>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</si>
  <si>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</si>
  <si>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</si>
  <si>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</si>
  <si>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</si>
  <si>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</si>
  <si>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</si>
  <si>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</si>
  <si>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</si>
  <si>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</si>
  <si>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</si>
  <si>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</si>
  <si>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</si>
  <si>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</si>
  <si>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</si>
  <si>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</si>
  <si>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</si>
  <si>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</si>
  <si>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</si>
  <si>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</si>
  <si>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</si>
  <si>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</si>
  <si>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</si>
  <si>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</si>
  <si>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</si>
  <si>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</si>
  <si>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</si>
  <si>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</si>
  <si>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</si>
  <si>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</si>
  <si>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</si>
  <si>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</si>
  <si>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</si>
  <si>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</si>
  <si>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</si>
  <si>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</si>
  <si>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</si>
  <si>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</si>
  <si>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</si>
  <si>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</si>
  <si>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</si>
  <si>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</si>
  <si>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</si>
  <si>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</si>
  <si>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</si>
  <si>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</si>
  <si>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</si>
  <si>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</si>
  <si>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</si>
  <si>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</si>
  <si>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</si>
  <si>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</si>
  <si>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</si>
  <si>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</si>
  <si>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</si>
  <si>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</si>
  <si>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</si>
  <si>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</si>
  <si>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</si>
  <si>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</si>
  <si>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</si>
  <si>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</si>
  <si>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</si>
  <si>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</si>
  <si>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</si>
  <si>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</si>
  <si>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</si>
  <si>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</si>
  <si>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</si>
  <si>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</si>
  <si>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</si>
  <si>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</si>
  <si>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</si>
  <si>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</si>
  <si>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</si>
  <si>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</si>
  <si>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</si>
  <si>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</si>
  <si>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</si>
  <si>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</si>
  <si>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</si>
  <si>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</si>
  <si>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</si>
  <si>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</si>
  <si>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</si>
  <si>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</si>
  <si>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</si>
  <si>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</si>
  <si>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</si>
  <si>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</si>
  <si>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</si>
  <si>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</si>
  <si>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</si>
  <si>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</si>
  <si>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</si>
  <si>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</si>
  <si>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</si>
  <si>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</si>
  <si>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</si>
  <si>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</si>
  <si>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</si>
  <si>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</si>
  <si>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</si>
  <si>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</si>
  <si>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</si>
  <si>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</si>
  <si>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</si>
  <si>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</si>
  <si>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</si>
  <si>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</si>
  <si>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</si>
  <si>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</si>
  <si>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</si>
  <si>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</si>
  <si>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</si>
  <si>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</si>
  <si>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</si>
  <si>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</si>
  <si>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</si>
  <si>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</si>
  <si>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</si>
  <si>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</si>
  <si>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</si>
  <si>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</si>
  <si>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</si>
  <si>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</si>
  <si>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</si>
  <si>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</si>
  <si>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</si>
  <si>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</si>
  <si>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</si>
  <si>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</si>
  <si>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</si>
  <si>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</si>
  <si>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</si>
  <si>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</si>
  <si>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</si>
  <si>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</si>
  <si>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</si>
  <si>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</si>
  <si>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</si>
  <si>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</si>
  <si>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</si>
  <si>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</si>
  <si>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</si>
  <si>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</si>
  <si>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</si>
  <si>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</si>
  <si>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</si>
  <si>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</si>
  <si>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</si>
  <si>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</si>
  <si>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</si>
  <si>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</si>
  <si>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</si>
  <si>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</si>
  <si>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</si>
  <si>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</si>
  <si>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</si>
  <si>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</si>
  <si>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</si>
  <si>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</si>
  <si>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</si>
  <si>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</si>
  <si>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</si>
  <si>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</si>
  <si>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</si>
  <si>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</si>
  <si>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</si>
  <si>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</si>
  <si>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</si>
  <si>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</si>
  <si>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</si>
  <si>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</si>
  <si>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</si>
  <si>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</si>
  <si>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</si>
  <si>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</si>
  <si>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</si>
  <si>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</si>
  <si>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</si>
  <si>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</si>
  <si>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</si>
  <si>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</si>
  <si>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</si>
  <si>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</si>
  <si>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</si>
  <si>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</si>
  <si>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</si>
  <si>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</si>
  <si>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</si>
  <si>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</si>
  <si>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</si>
  <si>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</si>
  <si>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</si>
  <si>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</si>
  <si>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</si>
  <si>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</si>
  <si>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</si>
  <si>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</si>
  <si>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</si>
  <si>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</si>
  <si>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</si>
  <si>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</si>
  <si>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</si>
  <si>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</si>
  <si>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</si>
  <si>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</si>
  <si>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</si>
  <si>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</si>
  <si>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</si>
  <si>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</si>
  <si>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</si>
  <si>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</si>
  <si>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</si>
  <si>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</si>
  <si>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</si>
  <si>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</si>
  <si>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</si>
  <si>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</si>
  <si>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</si>
  <si>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</si>
  <si>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</si>
  <si>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</si>
  <si>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</si>
  <si>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</si>
  <si>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</si>
  <si>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</si>
  <si>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</si>
  <si>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</si>
  <si>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</si>
  <si>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</si>
  <si>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</si>
  <si>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</si>
  <si>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</si>
  <si>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</si>
  <si>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</si>
  <si>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</si>
  <si>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</si>
  <si>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</si>
  <si>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</si>
  <si>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</si>
  <si>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</si>
  <si>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</si>
  <si>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</si>
  <si>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</si>
  <si>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</si>
  <si>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</si>
  <si>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</si>
  <si>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</si>
  <si>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</si>
  <si>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</si>
  <si>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</si>
  <si>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</si>
  <si>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</si>
  <si>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</si>
  <si>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</si>
  <si>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</si>
  <si>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</si>
  <si>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</si>
  <si>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</si>
  <si>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</si>
  <si>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</si>
  <si>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</si>
  <si>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</si>
  <si>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</si>
  <si>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</si>
  <si>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</si>
  <si>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</si>
  <si>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</si>
  <si>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</si>
  <si>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</si>
  <si>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</si>
  <si>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</si>
  <si>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</si>
  <si>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</si>
  <si>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</si>
  <si>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</si>
  <si>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</si>
  <si>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</si>
  <si>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</si>
  <si>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</si>
  <si>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</si>
  <si>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</si>
  <si>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</si>
  <si>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</si>
  <si>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</si>
  <si>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</si>
  <si>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</si>
  <si>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</si>
  <si>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</si>
  <si>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</si>
  <si>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</si>
  <si>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</si>
  <si>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</si>
  <si>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</si>
  <si>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</si>
  <si>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</si>
  <si>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</si>
  <si>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</si>
  <si>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</si>
  <si>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</si>
  <si>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</si>
  <si>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</si>
  <si>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</si>
  <si>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</si>
  <si>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</si>
  <si>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</si>
  <si>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</si>
  <si>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</si>
  <si>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</si>
  <si>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</si>
  <si>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</si>
  <si>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</si>
  <si>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</si>
  <si>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</si>
  <si>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</si>
  <si>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</si>
  <si>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</si>
  <si>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</si>
  <si>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</si>
  <si>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</si>
  <si>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</si>
  <si>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</si>
  <si>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</si>
  <si>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</si>
  <si>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</si>
  <si>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</si>
  <si>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</si>
  <si>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</si>
  <si>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</si>
  <si>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</si>
  <si>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</si>
  <si>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</si>
  <si>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</si>
  <si>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</si>
  <si>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</si>
  <si>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</si>
  <si>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</si>
  <si>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</si>
  <si>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</si>
  <si>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</si>
  <si>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</si>
  <si>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</si>
  <si>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</si>
  <si>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</si>
  <si>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</si>
  <si>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</si>
  <si>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</si>
  <si>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</si>
  <si>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</si>
  <si>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</si>
  <si>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</si>
  <si>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</si>
  <si>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</si>
  <si>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</si>
  <si>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</si>
  <si>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</si>
  <si>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</si>
  <si>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</si>
  <si>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</si>
  <si>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</si>
  <si>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</si>
  <si>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</si>
  <si>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</si>
  <si>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</si>
  <si>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</si>
  <si>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</si>
  <si>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</si>
  <si>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</si>
  <si>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</si>
  <si>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</si>
  <si>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</si>
  <si>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</si>
  <si>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</si>
  <si>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</si>
  <si>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</si>
  <si>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</si>
  <si>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</si>
  <si>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</si>
  <si>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</si>
  <si>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</si>
  <si>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</si>
  <si>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</si>
  <si>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</si>
  <si>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</si>
  <si>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</si>
  <si>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</si>
  <si>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</si>
  <si>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</si>
  <si>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</si>
  <si>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</si>
  <si>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</si>
  <si>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</si>
  <si>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</si>
  <si>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</si>
  <si>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</si>
  <si>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</si>
  <si>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</si>
  <si>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</si>
  <si>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</si>
  <si>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</si>
  <si>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</si>
  <si>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</si>
  <si>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</si>
  <si>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</si>
  <si>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</si>
  <si>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</si>
  <si>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</si>
  <si>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</si>
  <si>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</si>
  <si>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</si>
  <si>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</si>
  <si>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</si>
  <si>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</si>
  <si>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</si>
  <si>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</si>
  <si>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</si>
  <si>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</si>
  <si>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</si>
  <si>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</si>
  <si>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</si>
  <si>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</si>
  <si>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</si>
  <si>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</si>
  <si>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</si>
  <si>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</si>
  <si>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</si>
  <si>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</si>
  <si>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</si>
  <si>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</si>
  <si>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</si>
  <si>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</si>
  <si>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</si>
  <si>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</si>
  <si>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</si>
  <si>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</si>
  <si>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</si>
  <si>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</si>
  <si>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</si>
  <si>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</si>
  <si>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</si>
  <si>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</si>
  <si>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</si>
  <si>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</si>
  <si>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</si>
  <si>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</si>
  <si>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</si>
  <si>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</si>
  <si>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</si>
  <si>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</si>
  <si>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</si>
  <si>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</si>
  <si>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</si>
  <si>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</si>
  <si>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</si>
  <si>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</si>
  <si>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</si>
  <si>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</si>
  <si>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</si>
  <si>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</si>
  <si>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</si>
  <si>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</si>
  <si>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</si>
  <si>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</si>
  <si>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</si>
  <si>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</si>
  <si>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</si>
  <si>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</si>
  <si>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</si>
  <si>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</si>
  <si>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</si>
  <si>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</si>
  <si>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</si>
  <si>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</si>
  <si>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</si>
  <si>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</si>
  <si>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</si>
  <si>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</si>
  <si>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</si>
  <si>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</si>
  <si>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</si>
  <si>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</si>
  <si>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</si>
  <si>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</si>
  <si>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</si>
  <si>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</si>
  <si>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</si>
  <si>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</si>
  <si>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</si>
  <si>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</si>
  <si>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</si>
  <si>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</si>
  <si>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</si>
  <si>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</si>
  <si>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</si>
  <si>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</si>
  <si>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</si>
  <si>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</si>
  <si>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</si>
  <si>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</si>
  <si>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</si>
  <si>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</si>
  <si>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</si>
  <si>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</si>
  <si>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</si>
  <si>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</si>
  <si>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</si>
  <si>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</si>
  <si>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</si>
  <si>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</si>
  <si>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</si>
  <si>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</si>
  <si>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</si>
  <si>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</si>
  <si>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</si>
  <si>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</si>
  <si>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</si>
  <si>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</si>
  <si>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</si>
  <si>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</si>
  <si>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</si>
  <si>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</si>
  <si>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</si>
  <si>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</si>
  <si>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</si>
  <si>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</si>
  <si>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</si>
  <si>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</si>
  <si>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</si>
  <si>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</si>
  <si>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</si>
  <si>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</si>
  <si>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</si>
  <si>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</si>
  <si>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</si>
  <si>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</si>
  <si>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</si>
  <si>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</si>
  <si>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</si>
  <si>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</si>
  <si>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</si>
  <si>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</si>
  <si>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</si>
  <si>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</si>
  <si>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</si>
  <si>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</si>
  <si>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</si>
  <si>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</si>
  <si>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</si>
  <si>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</si>
  <si>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</si>
  <si>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</si>
  <si>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</si>
  <si>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</si>
  <si>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</si>
  <si>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</si>
  <si>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</si>
  <si>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</si>
  <si>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</si>
  <si>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</si>
  <si>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</si>
  <si>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</si>
  <si>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</si>
  <si>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</si>
  <si>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</si>
  <si>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</si>
  <si>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</si>
  <si>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</si>
  <si>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</si>
  <si>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</si>
  <si>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</si>
  <si>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</si>
  <si>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</si>
  <si>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</si>
  <si>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</si>
  <si>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</si>
  <si>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</si>
  <si>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</si>
  <si>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</si>
  <si>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</si>
  <si>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</si>
  <si>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</si>
  <si>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</si>
  <si>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</si>
  <si>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</si>
  <si>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</si>
  <si>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</si>
  <si>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</si>
  <si>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</si>
  <si>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</si>
  <si>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</si>
  <si>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</si>
  <si>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</si>
  <si>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</si>
  <si>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</si>
  <si>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</si>
  <si>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</si>
  <si>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</si>
  <si>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</si>
  <si>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</si>
  <si>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</si>
  <si>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</si>
  <si>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</si>
  <si>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</si>
  <si>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</si>
  <si>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</si>
  <si>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</si>
  <si>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</si>
  <si>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</si>
  <si>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</si>
  <si>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</si>
  <si>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</si>
  <si>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</si>
  <si>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</si>
  <si>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</si>
  <si>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</si>
  <si>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</si>
  <si>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</si>
  <si>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</si>
  <si>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</si>
  <si>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</si>
  <si>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</si>
  <si>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</si>
  <si>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</si>
  <si>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</si>
  <si>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</si>
  <si>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</si>
  <si>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</si>
  <si>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</si>
  <si>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</si>
  <si>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</si>
  <si>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</si>
  <si>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</si>
  <si>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</si>
  <si>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</si>
  <si>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</si>
  <si>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</si>
  <si>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</si>
  <si>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</si>
  <si>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</si>
  <si>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</si>
  <si>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</si>
  <si>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</si>
  <si>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</si>
  <si>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</si>
  <si>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</si>
  <si>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</si>
  <si>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</si>
  <si>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</si>
  <si>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</si>
  <si>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</si>
  <si>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</si>
  <si>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</si>
  <si>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</si>
  <si>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</si>
  <si>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</si>
  <si>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</si>
  <si>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</si>
  <si>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</si>
  <si>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</si>
  <si>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</si>
  <si>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</si>
  <si>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</si>
  <si>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</si>
  <si>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</si>
  <si>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</si>
  <si>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</si>
  <si>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</si>
  <si>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</si>
  <si>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</si>
  <si>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</si>
  <si>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</si>
  <si>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</si>
  <si>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</si>
  <si>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</si>
  <si>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</si>
  <si>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</si>
  <si>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</si>
  <si>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</si>
  <si>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</si>
  <si>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</si>
  <si>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</si>
  <si>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</si>
  <si>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</si>
  <si>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</si>
  <si>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</si>
  <si>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</si>
  <si>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</si>
  <si>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</si>
  <si>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</si>
  <si>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</si>
  <si>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</si>
  <si>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</si>
  <si>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</si>
  <si>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</si>
  <si>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</si>
  <si>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</si>
  <si>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</si>
  <si>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</si>
  <si>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</si>
  <si>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</si>
  <si>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</si>
  <si>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</si>
  <si>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</si>
  <si>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</si>
  <si>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</si>
  <si>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</si>
  <si>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</si>
  <si>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</si>
  <si>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</si>
  <si>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</si>
  <si>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</si>
  <si>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</si>
  <si>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</si>
  <si>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</si>
  <si>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</si>
  <si>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</si>
  <si>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</si>
  <si>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</si>
  <si>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</si>
  <si>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</si>
  <si>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</si>
  <si>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</si>
  <si>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</si>
  <si>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</si>
  <si>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</si>
  <si>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</si>
  <si>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</si>
  <si>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</si>
  <si>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</si>
  <si>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</si>
  <si>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</si>
  <si>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</si>
  <si>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</si>
  <si>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</si>
  <si>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</si>
  <si>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</si>
  <si>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</si>
  <si>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</si>
  <si>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</si>
  <si>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</si>
  <si>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</si>
  <si>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</si>
  <si>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</si>
  <si>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</si>
  <si>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</si>
  <si>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</si>
  <si>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</si>
  <si>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</si>
  <si>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</si>
  <si>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</si>
  <si>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</si>
  <si>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</si>
  <si>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</si>
  <si>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</si>
  <si>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</si>
  <si>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</si>
  <si>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</si>
  <si>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</si>
  <si>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</si>
  <si>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</si>
  <si>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</si>
  <si>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</si>
  <si>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</si>
  <si>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</si>
  <si>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</si>
  <si>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</si>
  <si>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</si>
  <si>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</si>
  <si>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</si>
  <si>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</si>
  <si>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</si>
  <si>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</si>
  <si>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</si>
  <si>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</si>
  <si>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</si>
  <si>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</si>
  <si>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</si>
  <si>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</si>
  <si>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</si>
  <si>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</si>
  <si>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</si>
  <si>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</si>
  <si>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</si>
  <si>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</si>
  <si>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</si>
  <si>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</si>
  <si>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</si>
  <si>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</si>
  <si>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</si>
  <si>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</si>
  <si>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</si>
  <si>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</si>
  <si>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</si>
  <si>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</si>
  <si>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</si>
  <si>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</si>
  <si>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</si>
  <si>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</si>
  <si>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</si>
  <si>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</si>
  <si>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</si>
  <si>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</si>
  <si>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</si>
  <si>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</si>
  <si>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</si>
  <si>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</si>
  <si>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</si>
  <si>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</si>
  <si>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</si>
  <si>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</si>
  <si>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</si>
  <si>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</si>
  <si>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</si>
  <si>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</si>
  <si>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</si>
  <si>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</si>
  <si>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</si>
  <si>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</si>
  <si>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</si>
  <si>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</si>
  <si>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</si>
  <si>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</si>
  <si>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</si>
  <si>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</si>
  <si>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</si>
  <si>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</si>
  <si>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</si>
  <si>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</si>
  <si>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</si>
  <si>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</si>
  <si>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</si>
  <si>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</si>
  <si>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</si>
  <si>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</si>
  <si>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</si>
  <si>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</si>
  <si>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</si>
  <si>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</si>
  <si>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</si>
  <si>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</si>
  <si>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</si>
  <si>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</si>
  <si>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</si>
  <si>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</si>
  <si>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</si>
  <si>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</si>
  <si>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</si>
  <si>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</si>
  <si>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</si>
  <si>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</si>
  <si>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</si>
  <si>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</si>
  <si>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</si>
  <si>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</si>
  <si>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</si>
  <si>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</si>
  <si>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</si>
  <si>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</si>
  <si>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</si>
  <si>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</si>
  <si>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</si>
  <si>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</si>
  <si>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</si>
  <si>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</si>
  <si>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</si>
  <si>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</si>
  <si>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</si>
  <si>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</si>
  <si>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</si>
  <si>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</si>
  <si>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</si>
  <si>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</si>
  <si>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</si>
  <si>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</si>
  <si>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</si>
  <si>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</si>
  <si>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</si>
  <si>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</si>
  <si>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</si>
  <si>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</si>
  <si>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</si>
  <si>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</si>
  <si>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</si>
  <si>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</si>
  <si>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</si>
  <si>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</si>
  <si>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</si>
  <si>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</si>
  <si>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</si>
  <si>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</si>
  <si>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</si>
  <si>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</si>
  <si>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</si>
  <si>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</si>
  <si>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</si>
  <si>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</si>
  <si>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</si>
  <si>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</si>
  <si>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</si>
  <si>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</si>
  <si>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</si>
  <si>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</si>
  <si>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</si>
  <si>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</si>
  <si>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</si>
  <si>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</si>
  <si>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</si>
  <si>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</si>
  <si>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</si>
  <si>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</si>
  <si>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</si>
  <si>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</si>
  <si>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</si>
  <si>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</si>
  <si>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</si>
  <si>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</si>
  <si>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</si>
  <si>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</si>
  <si>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</si>
  <si>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</si>
  <si>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</si>
  <si>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</si>
  <si>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</si>
  <si>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</si>
  <si>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</si>
  <si>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</si>
  <si>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</si>
  <si>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</si>
  <si>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</si>
  <si>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</si>
  <si>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</si>
  <si>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</si>
  <si>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</si>
  <si>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</si>
  <si>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</si>
  <si>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</si>
  <si>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</si>
  <si>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</si>
  <si>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</si>
  <si>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</si>
  <si>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</si>
  <si>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</si>
  <si>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</si>
  <si>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</si>
  <si>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</si>
  <si>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</si>
  <si>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</si>
  <si>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</si>
  <si>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</si>
  <si>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</si>
  <si>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</si>
  <si>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</si>
  <si>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</si>
  <si>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</si>
  <si>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</si>
  <si>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</si>
  <si>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</si>
  <si>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</si>
  <si>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</si>
  <si>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</si>
  <si>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</si>
  <si>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</si>
  <si>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</si>
  <si>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</si>
  <si>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</si>
  <si>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</si>
  <si>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</si>
  <si>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</si>
  <si>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</si>
  <si>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</si>
  <si>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</si>
  <si>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</si>
  <si>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</si>
  <si>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</si>
  <si>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</si>
  <si>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</si>
  <si>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</si>
  <si>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</si>
  <si>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</si>
  <si>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</si>
  <si>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</si>
  <si>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</si>
  <si>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</si>
  <si>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</si>
  <si>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</si>
  <si>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</si>
  <si>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</si>
  <si>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</si>
  <si>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</si>
  <si>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</si>
  <si>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</si>
  <si>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</si>
  <si>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</si>
  <si>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</si>
  <si>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</si>
  <si>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</si>
  <si>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</si>
  <si>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</si>
  <si>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</si>
  <si>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</si>
  <si>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</si>
  <si>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</si>
  <si>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</si>
  <si>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</si>
  <si>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</si>
  <si>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</si>
  <si>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</si>
  <si>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</si>
  <si>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</si>
  <si>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</si>
  <si>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</si>
  <si>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</si>
  <si>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</si>
  <si>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</si>
  <si>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</si>
  <si>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</si>
  <si>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</si>
  <si>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</si>
  <si>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</si>
  <si>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</si>
  <si>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</si>
  <si>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</si>
  <si>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</si>
  <si>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</si>
  <si>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</si>
  <si>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</si>
  <si>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</si>
  <si>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</si>
  <si>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</si>
  <si>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</si>
  <si>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</si>
  <si>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</si>
  <si>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</si>
  <si>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</si>
  <si>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</si>
  <si>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</si>
  <si>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</si>
  <si>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</si>
  <si>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</si>
  <si>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</si>
  <si>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</si>
  <si>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</si>
  <si>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</si>
  <si>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</si>
  <si>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</si>
  <si>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</si>
  <si>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</si>
  <si>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</si>
  <si>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</si>
  <si>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</si>
  <si>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</si>
  <si>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</si>
  <si>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</si>
  <si>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</si>
  <si>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</si>
  <si>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</si>
  <si>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</si>
  <si>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</si>
  <si>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</si>
  <si>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</si>
  <si>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</si>
  <si>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</si>
  <si>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</si>
  <si>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</si>
  <si>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</si>
  <si>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</si>
  <si>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</si>
  <si>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</si>
  <si>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</si>
  <si>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</si>
  <si>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</si>
  <si>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</si>
  <si>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</si>
  <si>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</si>
  <si>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</si>
  <si>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</si>
  <si>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</si>
  <si>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</si>
  <si>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</si>
  <si>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</si>
  <si>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</si>
  <si>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</si>
  <si>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</si>
  <si>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</si>
  <si>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</si>
  <si>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</si>
  <si>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</si>
  <si>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</si>
  <si>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</si>
  <si>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</si>
  <si>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</si>
  <si>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</si>
  <si>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</si>
  <si>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</si>
  <si>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</si>
  <si>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</si>
  <si>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</si>
  <si>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</si>
  <si>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</si>
  <si>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</si>
  <si>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</si>
  <si>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</si>
  <si>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</si>
  <si>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</si>
  <si>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</si>
  <si>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</si>
  <si>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</si>
  <si>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</si>
  <si>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</si>
  <si>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</si>
  <si>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</si>
  <si>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</si>
  <si>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</si>
  <si>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</si>
  <si>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</si>
  <si>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</si>
  <si>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</si>
  <si>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</si>
  <si>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</si>
  <si>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</si>
  <si>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</si>
  <si>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</si>
  <si>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</si>
  <si>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</si>
  <si>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</si>
  <si>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</si>
  <si>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</si>
  <si>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</si>
  <si>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</si>
  <si>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</si>
  <si>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</si>
  <si>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</si>
  <si>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</si>
  <si>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</si>
  <si>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</si>
  <si>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</si>
  <si>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</si>
  <si>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</si>
  <si>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</si>
  <si>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</si>
  <si>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</si>
  <si>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</si>
  <si>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</si>
  <si>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</si>
  <si>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</si>
  <si>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</si>
  <si>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</si>
  <si>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</si>
  <si>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</si>
  <si>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</si>
  <si>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</si>
  <si>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</si>
  <si>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</si>
  <si>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</si>
  <si>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</si>
  <si>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</si>
  <si>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</si>
  <si>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</si>
  <si>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</si>
  <si>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</si>
  <si>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</si>
  <si>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</si>
  <si>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</si>
  <si>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</si>
  <si>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</si>
  <si>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</si>
  <si>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</si>
  <si>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</si>
  <si>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</si>
  <si>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</si>
  <si>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</si>
  <si>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</si>
  <si>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</si>
  <si>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</si>
  <si>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</si>
  <si>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</si>
  <si>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</si>
  <si>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</si>
  <si>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</si>
  <si>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</si>
  <si>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</si>
  <si>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</si>
  <si>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</si>
  <si>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</si>
  <si>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</si>
  <si>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</si>
  <si>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</si>
  <si>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</si>
  <si>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</si>
  <si>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</si>
  <si>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</si>
  <si>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</si>
  <si>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</si>
  <si>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</si>
  <si>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</si>
  <si>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</si>
  <si>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</si>
  <si>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</si>
  <si>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</si>
  <si>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</si>
  <si>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</si>
  <si>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</si>
  <si>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</si>
  <si>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</si>
  <si>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</si>
  <si>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</si>
  <si>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</si>
  <si>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</si>
  <si>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</si>
  <si>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</si>
  <si>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</si>
  <si>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</si>
  <si>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</si>
  <si>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</si>
  <si>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</si>
  <si>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</si>
  <si>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</si>
  <si>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</si>
  <si>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</si>
  <si>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</si>
  <si>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</si>
  <si>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</si>
  <si>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</si>
  <si>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</si>
  <si>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</si>
  <si>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</si>
  <si>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</si>
  <si>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</si>
  <si>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</si>
  <si>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</si>
  <si>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</si>
  <si>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</si>
  <si>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</si>
  <si>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</si>
  <si>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</si>
  <si>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</si>
  <si>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</si>
  <si>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</si>
  <si>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</si>
  <si>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</si>
  <si>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</si>
  <si>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</si>
  <si>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</si>
  <si>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</si>
  <si>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</si>
  <si>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</si>
  <si>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</si>
  <si>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</si>
  <si>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</si>
  <si>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</si>
  <si>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</si>
  <si>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</si>
  <si>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</si>
  <si>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</si>
  <si>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</si>
  <si>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</si>
  <si>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</si>
  <si>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</si>
  <si>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</si>
  <si>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</si>
  <si>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</si>
  <si>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</si>
  <si>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</si>
  <si>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</si>
  <si>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</si>
  <si>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</si>
  <si>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</si>
  <si>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</si>
  <si>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</si>
  <si>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</si>
  <si>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</si>
  <si>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</si>
  <si>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</si>
  <si>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</si>
  <si>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</si>
  <si>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</si>
  <si>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</si>
  <si>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</si>
  <si>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</si>
  <si>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</si>
  <si>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</si>
  <si>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</si>
  <si>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</si>
  <si>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</si>
  <si>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</si>
  <si>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</si>
  <si>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</si>
  <si>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</si>
  <si>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</si>
  <si>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</si>
  <si>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</si>
  <si>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</si>
  <si>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</si>
  <si>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</si>
  <si>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</si>
  <si>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</si>
  <si>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</si>
  <si>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</si>
  <si>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</si>
  <si>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</si>
  <si>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</si>
  <si>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</si>
  <si>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</si>
  <si>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</si>
  <si>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</si>
  <si>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</si>
  <si>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</si>
  <si>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</si>
  <si>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</si>
  <si>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</si>
  <si>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</si>
  <si>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</si>
  <si>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</si>
  <si>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</si>
  <si>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</si>
  <si>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</si>
  <si>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</si>
  <si>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</si>
  <si>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</si>
  <si>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</si>
  <si>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</si>
  <si>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</si>
  <si>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</si>
  <si>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</si>
  <si>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</si>
  <si>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</si>
  <si>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</si>
  <si>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</si>
  <si>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</si>
  <si>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</si>
  <si>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</si>
  <si>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</si>
  <si>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</si>
  <si>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</si>
  <si>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</si>
  <si>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</si>
  <si>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</si>
  <si>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</si>
  <si>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</si>
  <si>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</si>
  <si>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</si>
  <si>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</si>
  <si>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</si>
  <si>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</si>
  <si>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</si>
  <si>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</si>
  <si>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</si>
  <si>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</si>
  <si>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</si>
  <si>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</si>
  <si>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</si>
  <si>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</si>
  <si>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</si>
  <si>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</si>
  <si>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</si>
  <si>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</si>
  <si>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</si>
  <si>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</si>
  <si>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</si>
  <si>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</si>
  <si>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</si>
  <si>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</si>
  <si>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</si>
  <si>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</si>
  <si>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</si>
  <si>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</si>
  <si>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</si>
  <si>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</si>
  <si>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</si>
  <si>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</si>
  <si>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</si>
  <si>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</si>
  <si>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</si>
  <si>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</si>
  <si>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</si>
  <si>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</si>
  <si>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</si>
  <si>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</si>
  <si>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</si>
  <si>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</si>
  <si>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</si>
  <si>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</si>
  <si>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</si>
  <si>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</si>
  <si>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</si>
  <si>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</si>
  <si>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</si>
  <si>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</si>
  <si>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</si>
  <si>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</si>
  <si>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</si>
  <si>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</si>
  <si>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</si>
  <si>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</si>
  <si>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</si>
  <si>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</si>
  <si>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</si>
  <si>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</si>
  <si>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</si>
  <si>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</si>
  <si>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</si>
  <si>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</si>
  <si>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</si>
  <si>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</si>
  <si>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</si>
  <si>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</si>
  <si>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</si>
  <si>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</si>
  <si>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</si>
  <si>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</si>
  <si>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</si>
  <si>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</si>
  <si>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</si>
  <si>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</si>
  <si>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</si>
  <si>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</si>
  <si>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</si>
  <si>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</si>
  <si>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</si>
  <si>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</si>
  <si>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</si>
  <si>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</si>
  <si>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</si>
  <si>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</si>
  <si>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</si>
  <si>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</si>
  <si>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</si>
  <si>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</si>
  <si>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</si>
  <si>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</si>
  <si>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</si>
  <si>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</si>
  <si>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</si>
  <si>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</si>
  <si>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</si>
  <si>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</si>
  <si>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</si>
  <si>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</si>
  <si>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</si>
  <si>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</si>
  <si>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</si>
  <si>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</si>
  <si>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</si>
  <si>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</si>
  <si>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</si>
  <si>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</si>
  <si>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</si>
  <si>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</si>
  <si>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</si>
  <si>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</si>
  <si>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</si>
  <si>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</si>
  <si>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</si>
  <si>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</si>
  <si>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</si>
  <si>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</si>
  <si>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</si>
  <si>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</si>
  <si>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</si>
  <si>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</si>
  <si>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</si>
  <si>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</si>
  <si>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</si>
  <si>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</si>
  <si>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</si>
  <si>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</si>
  <si>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</si>
  <si>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</si>
  <si>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</si>
  <si>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</si>
  <si>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</si>
  <si>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</si>
  <si>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</si>
  <si>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</si>
  <si>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</si>
  <si>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</si>
  <si>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</si>
  <si>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</si>
  <si>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</si>
  <si>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</si>
  <si>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</si>
  <si>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</si>
  <si>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</si>
  <si>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</si>
  <si>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</si>
  <si>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</si>
  <si>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</si>
  <si>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</si>
  <si>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</si>
  <si>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</si>
  <si>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</si>
  <si>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</si>
  <si>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</si>
  <si>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</si>
  <si>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</si>
  <si>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</si>
  <si>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</si>
  <si>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</si>
  <si>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</si>
  <si>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</si>
  <si>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</si>
  <si>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</si>
  <si>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</si>
  <si>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</si>
  <si>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</si>
  <si>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</si>
  <si>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</si>
  <si>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</si>
  <si>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</si>
  <si>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</si>
  <si>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</si>
  <si>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</si>
  <si>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</si>
  <si>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</si>
  <si>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</si>
  <si>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</si>
  <si>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</si>
  <si>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</si>
  <si>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</si>
  <si>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</si>
  <si>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</si>
  <si>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</si>
  <si>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</si>
  <si>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</si>
  <si>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</si>
  <si>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</si>
  <si>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</si>
  <si>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</si>
  <si>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</si>
  <si>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</si>
  <si>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</si>
  <si>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</si>
  <si>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</si>
  <si>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</si>
  <si>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</si>
  <si>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</si>
  <si>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</si>
  <si>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</si>
  <si>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</si>
  <si>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</si>
  <si>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</si>
  <si>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</si>
  <si>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</si>
  <si>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</si>
  <si>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</si>
  <si>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</si>
  <si>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</si>
  <si>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</si>
  <si>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</si>
  <si>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</si>
  <si>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</si>
  <si>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</si>
  <si>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</si>
  <si>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</si>
  <si>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</si>
  <si>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</si>
  <si>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</si>
  <si>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</si>
  <si>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</si>
  <si>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</si>
  <si>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</si>
  <si>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</si>
  <si>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</si>
  <si>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</si>
  <si>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</si>
  <si>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</si>
  <si>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</si>
  <si>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</si>
  <si>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</si>
  <si>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</si>
  <si>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</si>
  <si>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</si>
  <si>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</si>
  <si>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</si>
  <si>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</si>
  <si>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</si>
  <si>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</si>
  <si>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</si>
  <si>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</si>
  <si>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</si>
  <si>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</si>
  <si>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</si>
  <si>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</si>
  <si>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</si>
  <si>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</si>
  <si>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</si>
  <si>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</si>
  <si>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</si>
  <si>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</si>
  <si>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</si>
  <si>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</si>
  <si>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</si>
  <si>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</si>
  <si>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</si>
  <si>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</si>
  <si>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</si>
  <si>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</si>
  <si>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</si>
  <si>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</si>
  <si>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</si>
  <si>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</si>
  <si>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</si>
  <si>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</si>
  <si>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</si>
  <si>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</si>
  <si>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</si>
  <si>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</si>
  <si>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</si>
  <si>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</si>
  <si>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</si>
  <si>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</si>
  <si>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</si>
  <si>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</si>
  <si>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</si>
  <si>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</si>
  <si>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</si>
  <si>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</si>
  <si>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</si>
  <si>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</si>
  <si>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</si>
  <si>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</si>
  <si>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</si>
  <si>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</si>
  <si>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</si>
  <si>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</si>
  <si>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</si>
  <si>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</si>
  <si>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</si>
  <si>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</si>
  <si>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</si>
  <si>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</si>
  <si>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</si>
  <si>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</si>
  <si>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</si>
  <si>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</si>
  <si>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</si>
  <si>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</si>
  <si>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</si>
  <si>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</si>
  <si>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</si>
  <si>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</si>
  <si>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</si>
  <si>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</si>
  <si>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</si>
  <si>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</si>
  <si>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</si>
  <si>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</si>
  <si>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</si>
  <si>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</si>
  <si>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</si>
  <si>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</si>
  <si>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</si>
  <si>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</si>
  <si>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</si>
  <si>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</si>
  <si>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</si>
  <si>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</si>
  <si>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</si>
  <si>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</si>
  <si>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</si>
  <si>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</si>
  <si>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</si>
  <si>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</si>
  <si>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</si>
  <si>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</si>
  <si>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</si>
  <si>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</si>
  <si>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</si>
  <si>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</si>
  <si>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</si>
  <si>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</si>
  <si>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</si>
  <si>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</si>
  <si>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</si>
  <si>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</si>
  <si>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</si>
  <si>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</si>
  <si>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</si>
  <si>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</si>
  <si>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</si>
  <si>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</si>
  <si>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</si>
  <si>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</si>
  <si>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</si>
  <si>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</si>
  <si>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</si>
  <si>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</si>
  <si>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</si>
  <si>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</si>
  <si>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</si>
  <si>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</si>
  <si>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</si>
  <si>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</si>
  <si>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</si>
  <si>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</si>
  <si>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</si>
  <si>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</si>
  <si>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</si>
  <si>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</si>
  <si>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</si>
  <si>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</si>
  <si>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</si>
  <si>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</si>
  <si>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</si>
  <si>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</si>
  <si>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</si>
  <si>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</si>
  <si>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</si>
  <si>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</si>
  <si>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</si>
  <si>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</si>
  <si>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</si>
  <si>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</si>
  <si>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</si>
  <si>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</si>
  <si>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</si>
  <si>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</si>
  <si>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</si>
  <si>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</si>
  <si>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</si>
  <si>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</si>
  <si>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</si>
  <si>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</si>
  <si>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</si>
  <si>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</si>
  <si>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</si>
  <si>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</si>
  <si>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</si>
  <si>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</si>
  <si>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</si>
  <si>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</si>
  <si>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</si>
  <si>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</si>
  <si>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</si>
  <si>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</si>
  <si>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</si>
  <si>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</si>
  <si>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</si>
  <si>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</si>
  <si>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</si>
  <si>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</si>
  <si>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</si>
  <si>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</si>
  <si>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</si>
  <si>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</si>
  <si>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</si>
  <si>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</si>
  <si>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</si>
  <si>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</si>
  <si>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</si>
  <si>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</si>
  <si>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</si>
  <si>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</si>
  <si>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</si>
  <si>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</si>
  <si>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</si>
  <si>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</si>
  <si>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</si>
  <si>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</si>
  <si>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</si>
  <si>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</si>
  <si>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</si>
  <si>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</si>
  <si>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</si>
  <si>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</si>
  <si>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</si>
  <si>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</si>
  <si>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</si>
  <si>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</si>
  <si>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</si>
  <si>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</si>
  <si>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</si>
  <si>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</si>
  <si>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</si>
  <si>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</si>
  <si>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</si>
  <si>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</si>
  <si>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</si>
  <si>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</si>
  <si>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</si>
  <si>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</si>
  <si>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</si>
  <si>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</si>
  <si>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</si>
  <si>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</si>
  <si>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</si>
  <si>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</si>
  <si>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</si>
  <si>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</si>
  <si>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</si>
  <si>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</si>
  <si>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</si>
  <si>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</si>
  <si>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</si>
  <si>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</si>
  <si>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</si>
  <si>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</si>
  <si>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</si>
  <si>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</si>
  <si>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</si>
  <si>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</si>
  <si>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</si>
  <si>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</si>
  <si>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</si>
  <si>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</si>
  <si>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</si>
  <si>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</si>
  <si>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</si>
  <si>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</si>
  <si>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</si>
  <si>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</si>
  <si>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</si>
  <si>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</si>
  <si>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</si>
  <si>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</si>
  <si>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</si>
  <si>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</si>
  <si>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</si>
  <si>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</si>
  <si>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</si>
  <si>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</si>
  <si>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</si>
  <si>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</si>
  <si>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</si>
  <si>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</si>
  <si>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</si>
  <si>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</si>
  <si>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</si>
  <si>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</si>
  <si>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</si>
  <si>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</si>
  <si>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</si>
  <si>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</si>
  <si>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</si>
  <si>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</si>
  <si>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</si>
  <si>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</si>
  <si>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</si>
  <si>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</si>
  <si>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</si>
  <si>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</si>
  <si>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</si>
  <si>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</si>
  <si>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</si>
  <si>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</si>
  <si>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</si>
  <si>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</si>
  <si>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</si>
  <si>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</si>
  <si>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</si>
  <si>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</si>
  <si>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</si>
  <si>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</si>
  <si>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</si>
  <si>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</si>
  <si>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</si>
  <si>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</si>
  <si>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</si>
  <si>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</si>
  <si>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</si>
  <si>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</si>
  <si>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</si>
  <si>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</si>
  <si>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</si>
  <si>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</si>
  <si>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</si>
  <si>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</si>
  <si>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</si>
  <si>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</si>
  <si>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</si>
  <si>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</si>
  <si>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</si>
  <si>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</si>
  <si>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</si>
  <si>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</si>
  <si>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</si>
  <si>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</si>
  <si>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</si>
  <si>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</si>
  <si>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</si>
  <si>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</si>
  <si>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</si>
  <si>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</si>
  <si>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</si>
  <si>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</si>
  <si>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</si>
  <si>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</si>
  <si>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</si>
  <si>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</si>
  <si>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</si>
  <si>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</si>
  <si>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</si>
  <si>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</si>
  <si>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</si>
  <si>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</si>
  <si>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</si>
  <si>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</si>
  <si>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</si>
  <si>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</si>
  <si>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</si>
  <si>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</si>
  <si>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</si>
  <si>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</si>
  <si>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</si>
  <si>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</si>
  <si>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</si>
  <si>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</si>
  <si>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</si>
  <si>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</si>
  <si>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</si>
  <si>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</si>
  <si>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</si>
  <si>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</si>
  <si>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</si>
  <si>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</si>
  <si>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</si>
  <si>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</si>
  <si>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</si>
  <si>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</si>
  <si>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</si>
  <si>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</si>
  <si>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</si>
  <si>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</si>
  <si>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</si>
  <si>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</si>
  <si>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</si>
  <si>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</si>
  <si>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</si>
  <si>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</si>
  <si>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</si>
  <si>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</si>
  <si>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</si>
  <si>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</si>
  <si>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</si>
  <si>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</si>
  <si>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</si>
  <si>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</si>
  <si>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</si>
  <si>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</si>
  <si>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</si>
  <si>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</si>
  <si>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</si>
  <si>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</si>
  <si>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</si>
  <si>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</si>
  <si>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</si>
  <si>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</si>
  <si>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</si>
  <si>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</si>
  <si>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</si>
  <si>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</si>
  <si>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</si>
  <si>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</si>
  <si>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</si>
  <si>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</si>
  <si>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</si>
  <si>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</si>
  <si>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</si>
  <si>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</si>
  <si>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</si>
  <si>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</si>
  <si>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</si>
  <si>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</si>
  <si>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</si>
  <si>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</si>
  <si>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</si>
  <si>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</si>
  <si>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</si>
  <si>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</si>
  <si>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</si>
  <si>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</si>
  <si>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</si>
  <si>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</si>
  <si>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</si>
  <si>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</si>
  <si>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</si>
  <si>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</si>
  <si>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</si>
  <si>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</si>
  <si>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</si>
  <si>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</si>
  <si>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</si>
  <si>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</si>
  <si>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</si>
  <si>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</si>
  <si>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</si>
  <si>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</si>
  <si>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</si>
  <si>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</si>
  <si>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</si>
  <si>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</si>
  <si>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</si>
  <si>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</si>
  <si>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</si>
  <si>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</si>
  <si>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</si>
  <si>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</si>
  <si>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</si>
  <si>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</si>
  <si>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</si>
  <si>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</si>
  <si>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</si>
  <si>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</si>
  <si>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</si>
  <si>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</si>
  <si>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</si>
  <si>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</si>
  <si>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</si>
  <si>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</si>
  <si>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</si>
  <si>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</si>
  <si>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</si>
  <si>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</si>
  <si>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</si>
  <si>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</si>
  <si>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</si>
  <si>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</si>
  <si>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</si>
  <si>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</si>
  <si>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</si>
  <si>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</si>
  <si>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</si>
  <si>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</si>
  <si>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</si>
  <si>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</si>
  <si>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</si>
  <si>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</si>
  <si>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</si>
  <si>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</si>
  <si>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</si>
  <si>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</si>
  <si>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</si>
  <si>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</si>
  <si>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</si>
  <si>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</si>
  <si>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</si>
  <si>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</si>
  <si>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</si>
  <si>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</si>
  <si>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</si>
  <si>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</si>
  <si>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</si>
  <si>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</si>
  <si>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</si>
  <si>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</si>
  <si>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</si>
  <si>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</si>
  <si>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</si>
  <si>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</si>
  <si>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</si>
  <si>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</si>
  <si>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</si>
  <si>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</si>
  <si>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</si>
  <si>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</si>
  <si>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</si>
  <si>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</si>
  <si>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</si>
  <si>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</si>
  <si>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</si>
  <si>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</si>
  <si>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</si>
  <si>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</si>
  <si>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</si>
  <si>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</si>
  <si>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</si>
  <si>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</si>
  <si>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</si>
  <si>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</si>
  <si>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</si>
  <si>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</si>
  <si>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</si>
  <si>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</si>
  <si>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</si>
  <si>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</si>
  <si>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</si>
  <si>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</si>
  <si>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</si>
  <si>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</si>
  <si>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</si>
  <si>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</si>
  <si>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</si>
  <si>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</si>
  <si>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</si>
  <si>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</si>
  <si>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</si>
  <si>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</si>
  <si>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</si>
  <si>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</si>
  <si>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</si>
  <si>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</si>
  <si>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</si>
  <si>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</si>
  <si>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</si>
  <si>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</si>
  <si>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</si>
  <si>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</si>
  <si>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</si>
  <si>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</si>
  <si>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</si>
  <si>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</si>
  <si>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</si>
  <si>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</si>
  <si>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</si>
  <si>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</si>
  <si>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</si>
  <si>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</si>
  <si>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</si>
  <si>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</si>
  <si>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</si>
  <si>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</si>
  <si>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</si>
  <si>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</si>
  <si>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</si>
  <si>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</si>
  <si>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</si>
  <si>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</si>
  <si>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</si>
  <si>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</si>
  <si>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</si>
  <si>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</si>
  <si>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</si>
  <si>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</si>
  <si>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</si>
  <si>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</si>
  <si>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</si>
  <si>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</si>
  <si>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</si>
  <si>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</si>
  <si>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</si>
  <si>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</si>
  <si>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</si>
  <si>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</si>
  <si>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</si>
  <si>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</si>
  <si>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</si>
  <si>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</si>
  <si>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</si>
  <si>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</si>
  <si>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</si>
  <si>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</si>
  <si>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</si>
  <si>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</si>
  <si>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</si>
  <si>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</si>
  <si>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</si>
  <si>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</si>
  <si>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</si>
  <si>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</si>
  <si>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</si>
  <si>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</si>
  <si>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</si>
  <si>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</si>
  <si>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</si>
  <si>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</si>
  <si>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</si>
  <si>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</si>
  <si>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</si>
  <si>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</si>
  <si>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</si>
  <si>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</si>
  <si>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</si>
  <si>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</si>
  <si>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</si>
  <si>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</si>
  <si>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</si>
  <si>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</si>
  <si>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</si>
  <si>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</si>
  <si>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</si>
  <si>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</si>
  <si>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</si>
  <si>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</si>
  <si>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</si>
  <si>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</si>
  <si>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</si>
  <si>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</si>
  <si>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</si>
  <si>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</si>
  <si>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</si>
  <si>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</si>
  <si>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</si>
  <si>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</si>
  <si>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</si>
  <si>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</si>
  <si>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</si>
  <si>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</si>
  <si>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</si>
  <si>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</si>
  <si>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</si>
  <si>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</si>
  <si>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</si>
  <si>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</si>
  <si>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</si>
  <si>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</si>
  <si>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</si>
  <si>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</si>
  <si>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</si>
  <si>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</si>
  <si>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</si>
  <si>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</si>
  <si>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</si>
  <si>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</si>
  <si>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</si>
  <si>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</si>
  <si>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</si>
  <si>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</si>
  <si>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</si>
  <si>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</si>
  <si>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</si>
  <si>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</si>
  <si>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</si>
  <si>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</si>
  <si>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</si>
  <si>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</si>
  <si>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</si>
  <si>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</si>
  <si>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</si>
  <si>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</si>
  <si>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</si>
  <si>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</si>
  <si>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</si>
  <si>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</si>
  <si>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</si>
  <si>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</si>
  <si>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</si>
  <si>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</si>
  <si>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</si>
  <si>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</si>
  <si>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</si>
  <si>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</si>
  <si>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</si>
  <si>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</si>
  <si>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</si>
  <si>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</si>
  <si>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</si>
  <si>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</si>
  <si>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</si>
  <si>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</si>
  <si>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</si>
  <si>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</si>
  <si>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</si>
  <si>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</si>
  <si>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</si>
  <si>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</si>
  <si>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</si>
  <si>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</si>
  <si>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</si>
  <si>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</si>
  <si>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</si>
  <si>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</si>
  <si>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</si>
  <si>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</si>
  <si>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</si>
  <si>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</si>
  <si>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</si>
  <si>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</si>
  <si>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</si>
  <si>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</si>
  <si>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</si>
  <si>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</si>
  <si>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</si>
  <si>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</si>
  <si>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</si>
  <si>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</si>
  <si>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</si>
  <si>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</si>
  <si>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</si>
  <si>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</si>
  <si>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</si>
  <si>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</si>
  <si>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</si>
  <si>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</si>
  <si>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</si>
  <si>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</si>
  <si>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</si>
  <si>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</si>
  <si>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</si>
  <si>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</si>
  <si>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</si>
  <si>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</si>
  <si>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</si>
  <si>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</si>
  <si>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</si>
  <si>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</si>
  <si>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</si>
  <si>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</si>
  <si>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</si>
  <si>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</si>
  <si>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</si>
  <si>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</si>
  <si>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</si>
  <si>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</si>
  <si>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</si>
  <si>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</si>
  <si>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</si>
  <si>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</si>
  <si>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</si>
  <si>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</si>
  <si>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</si>
  <si>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</si>
  <si>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</si>
  <si>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</si>
  <si>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</si>
  <si>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</si>
  <si>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</si>
  <si>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</si>
  <si>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</si>
  <si>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</si>
  <si>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</si>
  <si>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</si>
  <si>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</si>
  <si>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</si>
  <si>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</si>
  <si>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</si>
  <si>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</si>
  <si>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</si>
  <si>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</si>
  <si>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</si>
  <si>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</si>
  <si>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</si>
  <si>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</si>
  <si>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</si>
  <si>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</si>
  <si>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</si>
  <si>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</si>
  <si>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</si>
  <si>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</si>
  <si>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</si>
  <si>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</si>
  <si>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</si>
  <si>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</si>
  <si>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</si>
  <si>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</si>
  <si>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</si>
  <si>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</si>
  <si>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</si>
  <si>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</si>
  <si>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</si>
  <si>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</si>
  <si>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</si>
  <si>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</si>
  <si>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</si>
  <si>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</si>
  <si>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</si>
  <si>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</si>
  <si>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</si>
  <si>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</si>
  <si>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</si>
  <si>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</si>
  <si>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</si>
  <si>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</si>
  <si>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</si>
  <si>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</si>
  <si>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</si>
  <si>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</si>
  <si>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</si>
  <si>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</si>
  <si>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</si>
  <si>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</si>
  <si>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</si>
  <si>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</si>
  <si>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</si>
  <si>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</si>
  <si>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</si>
  <si>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</si>
  <si>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</si>
  <si>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</si>
  <si>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</si>
  <si>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</si>
  <si>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</si>
  <si>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</si>
  <si>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</si>
  <si>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</si>
  <si>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</si>
  <si>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</si>
  <si>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</si>
  <si>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</si>
  <si>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</si>
  <si>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</si>
  <si>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</si>
  <si>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</si>
  <si>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</si>
  <si>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</si>
  <si>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</si>
  <si>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</si>
  <si>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</si>
  <si>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</si>
  <si>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</si>
  <si>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</si>
  <si>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</si>
  <si>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</si>
  <si>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</si>
  <si>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</si>
  <si>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</si>
  <si>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</si>
  <si>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</si>
  <si>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</si>
  <si>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</si>
  <si>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</si>
  <si>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</si>
  <si>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</si>
  <si>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</si>
  <si>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</si>
  <si>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</si>
  <si>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</si>
  <si>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</si>
  <si>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</si>
  <si>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</si>
  <si>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</si>
  <si>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</si>
  <si>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</si>
  <si>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</si>
  <si>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</si>
  <si>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</si>
  <si>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</si>
  <si>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</si>
  <si>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</si>
  <si>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</si>
  <si>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</si>
  <si>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</si>
  <si>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</si>
  <si>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</si>
  <si>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</si>
  <si>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</si>
  <si>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</si>
  <si>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</si>
  <si>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</si>
  <si>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</si>
  <si>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</si>
  <si>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</si>
  <si>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</si>
  <si>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</si>
  <si>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</si>
  <si>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</si>
  <si>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</si>
  <si>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</si>
  <si>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</si>
  <si>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</si>
  <si>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</si>
  <si>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</si>
  <si>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</si>
  <si>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</si>
  <si>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</si>
  <si>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</si>
  <si>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</si>
  <si>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</si>
  <si>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</si>
  <si>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</si>
  <si>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</si>
  <si>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</si>
  <si>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</si>
  <si>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</si>
  <si>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</si>
  <si>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</si>
  <si>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</si>
  <si>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</si>
  <si>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</si>
  <si>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</si>
  <si>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</si>
  <si>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</si>
  <si>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</si>
  <si>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</si>
  <si>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</si>
  <si>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</si>
  <si>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</si>
  <si>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</si>
  <si>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</si>
  <si>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</si>
  <si>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</si>
  <si>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</si>
  <si>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</si>
  <si>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</si>
  <si>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</si>
  <si>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</si>
  <si>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</si>
  <si>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</si>
  <si>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</si>
  <si>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</si>
  <si>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</si>
  <si>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</si>
  <si>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</si>
  <si>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</si>
  <si>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</si>
  <si>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</si>
  <si>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</si>
  <si>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</si>
  <si>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</si>
  <si>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</si>
  <si>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</si>
  <si>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</si>
  <si>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</si>
  <si>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</si>
  <si>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</si>
  <si>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</si>
  <si>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</si>
  <si>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</si>
  <si>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</si>
  <si>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</si>
  <si>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</si>
  <si>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</si>
  <si>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</si>
  <si>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</si>
  <si>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</si>
  <si>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</si>
  <si>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</si>
  <si>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</si>
  <si>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</si>
  <si>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</si>
  <si>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</si>
  <si>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</si>
  <si>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</si>
  <si>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</si>
  <si>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</si>
  <si>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</si>
  <si>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</si>
  <si>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</si>
  <si>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</si>
  <si>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</si>
  <si>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</si>
  <si>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</si>
  <si>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</si>
  <si>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</si>
  <si>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</si>
  <si>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</si>
  <si>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</si>
  <si>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</si>
  <si>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</si>
  <si>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</si>
  <si>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</si>
  <si>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</si>
  <si>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</si>
  <si>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</si>
  <si>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</si>
  <si>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</si>
  <si>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</si>
  <si>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</si>
  <si>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</si>
  <si>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</si>
  <si>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</si>
  <si>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</si>
  <si>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</si>
  <si>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</si>
  <si>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</si>
  <si>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</si>
  <si>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</si>
  <si>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</si>
  <si>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</si>
  <si>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</si>
  <si>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</si>
  <si>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</si>
  <si>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</si>
  <si>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</si>
  <si>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</si>
  <si>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</si>
  <si>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</si>
  <si>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</si>
  <si>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</si>
  <si>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</si>
  <si>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</si>
  <si>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</si>
  <si>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</si>
  <si>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</si>
  <si>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</si>
  <si>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</si>
  <si>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</si>
  <si>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</si>
  <si>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</si>
  <si>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</si>
  <si>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</si>
  <si>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</si>
  <si>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</si>
  <si>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</si>
  <si>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</si>
  <si>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</si>
  <si>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</si>
  <si>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</si>
  <si>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</si>
  <si>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</si>
  <si>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</si>
  <si>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</si>
  <si>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</si>
  <si>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</si>
  <si>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</si>
  <si>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</si>
  <si>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</si>
  <si>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</si>
  <si>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</si>
  <si>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</si>
  <si>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</si>
  <si>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</si>
  <si>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</si>
  <si>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</si>
  <si>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</si>
  <si>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</si>
  <si>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</si>
  <si>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</si>
  <si>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</si>
  <si>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</si>
  <si>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</si>
  <si>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</si>
  <si>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</si>
  <si>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</si>
  <si>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</si>
  <si>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</si>
  <si>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</si>
  <si>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</si>
  <si>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</si>
  <si>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</si>
  <si>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</si>
  <si>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</si>
  <si>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</si>
  <si>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</si>
  <si>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</si>
  <si>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</si>
  <si>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</si>
  <si>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</si>
  <si>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</si>
  <si>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</si>
  <si>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</si>
  <si>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</si>
  <si>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</si>
  <si>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</si>
  <si>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</si>
  <si>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</si>
  <si>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</si>
  <si>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</si>
  <si>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</si>
  <si>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</si>
  <si>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</si>
  <si>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</si>
  <si>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</si>
  <si>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</si>
  <si>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</si>
  <si>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</si>
  <si>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</si>
  <si>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</si>
  <si>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</si>
  <si>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</si>
  <si>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</si>
  <si>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</si>
  <si>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</si>
  <si>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</si>
  <si>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</si>
  <si>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</si>
  <si>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</si>
  <si>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</si>
  <si>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</si>
  <si>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</si>
  <si>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</si>
  <si>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</si>
  <si>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</si>
  <si>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</si>
  <si>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</si>
  <si>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</si>
  <si>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</si>
  <si>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</si>
  <si>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</si>
  <si>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</si>
  <si>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</si>
  <si>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</si>
  <si>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</si>
  <si>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</si>
  <si>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</si>
  <si>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</si>
  <si>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</si>
  <si>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</si>
  <si>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</si>
  <si>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</si>
  <si>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</si>
  <si>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</si>
  <si>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</si>
  <si>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</si>
  <si>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</si>
  <si>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</si>
  <si>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</si>
  <si>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</si>
  <si>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</si>
  <si>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</si>
  <si>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</si>
  <si>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</si>
  <si>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</si>
  <si>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</si>
  <si>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</si>
  <si>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</si>
  <si>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</si>
  <si>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</si>
  <si>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</si>
  <si>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</si>
  <si>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</si>
  <si>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</si>
  <si>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</si>
  <si>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</si>
  <si>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</si>
  <si>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</si>
  <si>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</si>
  <si>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</si>
  <si>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</si>
  <si>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</si>
  <si>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</si>
  <si>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</si>
  <si>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</si>
  <si>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</si>
  <si>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</si>
  <si>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</si>
  <si>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</si>
  <si>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</si>
  <si>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</si>
  <si>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</si>
  <si>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</si>
  <si>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</si>
  <si>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</si>
  <si>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</si>
  <si>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</si>
  <si>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</si>
  <si>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</si>
  <si>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</si>
  <si>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</si>
  <si>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</si>
  <si>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</si>
  <si>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</si>
  <si>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</si>
  <si>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</si>
  <si>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</si>
  <si>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</si>
  <si>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</si>
  <si>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</si>
  <si>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</si>
  <si>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</si>
  <si>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</si>
  <si>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</si>
  <si>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</si>
  <si>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</si>
  <si>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</si>
  <si>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</si>
  <si>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</si>
  <si>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</si>
  <si>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</si>
  <si>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</si>
  <si>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</si>
  <si>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</si>
  <si>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</si>
  <si>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</si>
  <si>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</si>
  <si>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</si>
  <si>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</si>
  <si>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</si>
  <si>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</si>
  <si>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</si>
  <si>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</si>
  <si>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</si>
  <si>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</si>
  <si>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</si>
  <si>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</si>
  <si>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</si>
  <si>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</si>
  <si>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</si>
  <si>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</si>
  <si>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</si>
  <si>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</si>
  <si>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</si>
  <si>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</si>
  <si>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</si>
  <si>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</si>
  <si>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</si>
  <si>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</si>
  <si>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</si>
  <si>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</si>
  <si>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</si>
  <si>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</si>
  <si>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</si>
  <si>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</si>
  <si>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</si>
  <si>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</si>
  <si>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</si>
  <si>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</si>
  <si>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</si>
  <si>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</si>
  <si>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</si>
  <si>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</si>
  <si>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</si>
  <si>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</si>
  <si>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</si>
  <si>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</si>
  <si>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</si>
  <si>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</si>
  <si>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</si>
  <si>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</si>
  <si>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</si>
  <si>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</si>
  <si>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</si>
  <si>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</si>
  <si>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</si>
  <si>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</si>
  <si>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</si>
  <si>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</si>
  <si>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</si>
  <si>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</si>
  <si>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</si>
  <si>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</si>
  <si>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</si>
  <si>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</si>
  <si>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</si>
  <si>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</si>
  <si>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</si>
  <si>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</si>
  <si>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</si>
  <si>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</si>
  <si>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</si>
  <si>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</si>
  <si>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</si>
  <si>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</si>
  <si>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</si>
  <si>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</si>
  <si>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</si>
  <si>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</si>
  <si>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</si>
  <si>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</si>
  <si>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</si>
  <si>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</si>
  <si>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</si>
  <si>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</si>
  <si>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</si>
  <si>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</si>
  <si>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</si>
  <si>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</si>
  <si>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</si>
  <si>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</si>
  <si>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</si>
  <si>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</si>
  <si>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</si>
  <si>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</si>
  <si>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</si>
  <si>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</si>
  <si>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</si>
  <si>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</si>
  <si>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</si>
  <si>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</si>
  <si>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</si>
  <si>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</si>
  <si>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</si>
  <si>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</si>
  <si>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</si>
  <si>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</si>
  <si>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</si>
  <si>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</si>
  <si>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</si>
  <si>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</si>
  <si>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</si>
  <si>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</si>
  <si>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</si>
  <si>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</si>
  <si>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</si>
  <si>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</si>
  <si>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</si>
  <si>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</si>
  <si>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</si>
  <si>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</si>
  <si>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</si>
  <si>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</si>
  <si>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</si>
  <si>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</si>
  <si>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</si>
  <si>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</si>
  <si>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</si>
  <si>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</si>
  <si>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</si>
  <si>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</si>
  <si>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</si>
  <si>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</si>
  <si>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</si>
  <si>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</si>
  <si>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</si>
  <si>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</si>
  <si>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</si>
  <si>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</si>
  <si>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</si>
  <si>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</si>
  <si>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</si>
  <si>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</si>
  <si>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</si>
  <si>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</si>
  <si>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</si>
  <si>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</si>
  <si>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</si>
  <si>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</si>
  <si>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</si>
  <si>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</si>
  <si>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</si>
  <si>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</si>
  <si>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</si>
  <si>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</si>
  <si>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</si>
  <si>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</si>
  <si>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</si>
  <si>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</si>
  <si>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</si>
  <si>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</si>
  <si>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</si>
  <si>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</si>
  <si>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</si>
  <si>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</si>
  <si>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</si>
  <si>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</si>
  <si>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</si>
  <si>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</si>
  <si>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</si>
  <si>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</si>
  <si>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</si>
  <si>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</si>
  <si>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</si>
  <si>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</si>
  <si>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</si>
  <si>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</si>
  <si>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</si>
  <si>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</si>
  <si>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</si>
  <si>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</si>
  <si>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</si>
  <si>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</si>
  <si>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</si>
  <si>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</si>
  <si>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</si>
  <si>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</si>
  <si>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</si>
  <si>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</si>
  <si>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</si>
  <si>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</si>
  <si>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</si>
  <si>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</si>
  <si>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</si>
  <si>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</si>
  <si>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</si>
  <si>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</si>
  <si>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</si>
  <si>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</si>
  <si>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</si>
  <si>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</si>
  <si>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</si>
  <si>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</si>
  <si>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</si>
  <si>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</si>
  <si>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</si>
  <si>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</si>
  <si>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</si>
  <si>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</si>
  <si>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</si>
  <si>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</si>
  <si>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</si>
  <si>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</si>
  <si>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</si>
  <si>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</si>
  <si>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</si>
  <si>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</si>
  <si>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</si>
  <si>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</si>
  <si>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</si>
  <si>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</si>
  <si>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</si>
  <si>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</si>
  <si>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</si>
  <si>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</si>
  <si>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</si>
  <si>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</si>
  <si>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</si>
  <si>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</si>
  <si>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</si>
  <si>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</si>
  <si>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</si>
  <si>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</si>
  <si>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</si>
  <si>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</si>
  <si>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</si>
  <si>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</si>
  <si>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</si>
  <si>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</si>
  <si>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</si>
  <si>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</si>
  <si>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</si>
  <si>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</si>
  <si>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</si>
  <si>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</si>
  <si>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</si>
  <si>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</si>
  <si>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</si>
  <si>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</si>
  <si>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</si>
  <si>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</si>
  <si>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</si>
  <si>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</si>
  <si>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</si>
  <si>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</si>
  <si>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</si>
  <si>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</si>
  <si>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</si>
  <si>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</si>
  <si>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</si>
  <si>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</si>
  <si>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</si>
  <si>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</si>
  <si>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</si>
  <si>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</si>
  <si>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</si>
  <si>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</si>
  <si>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</si>
  <si>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</si>
  <si>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</si>
  <si>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</si>
  <si>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</si>
  <si>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</si>
  <si>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</si>
  <si>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</si>
  <si>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</si>
  <si>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</si>
  <si>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</si>
  <si>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</si>
  <si>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</si>
  <si>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</si>
  <si>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</si>
  <si>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</si>
  <si>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</si>
  <si>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</si>
  <si>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</si>
  <si>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</si>
  <si>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</si>
  <si>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</si>
  <si>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</si>
  <si>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</si>
  <si>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</si>
  <si>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</si>
  <si>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</si>
  <si>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</si>
  <si>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</si>
  <si>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</si>
  <si>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</si>
  <si>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</si>
  <si>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</si>
  <si>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</si>
  <si>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</si>
  <si>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</si>
  <si>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</si>
  <si>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</si>
  <si>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</si>
  <si>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</si>
  <si>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</si>
  <si>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</si>
  <si>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</si>
  <si>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</si>
  <si>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</si>
  <si>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</si>
  <si>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</si>
  <si>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</si>
  <si>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</si>
  <si>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</si>
  <si>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</si>
  <si>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</si>
  <si>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</si>
  <si>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</si>
  <si>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</si>
  <si>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</si>
  <si>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</si>
  <si>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</si>
  <si>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</si>
  <si>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</si>
  <si>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</si>
  <si>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</si>
  <si>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</si>
  <si>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</si>
  <si>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</si>
  <si>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</si>
  <si>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</si>
  <si>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</si>
  <si>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</si>
  <si>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</si>
  <si>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</si>
  <si>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</si>
  <si>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</si>
  <si>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</si>
  <si>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</si>
  <si>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</si>
  <si>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</si>
  <si>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</si>
  <si>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</si>
  <si>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</si>
  <si>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</si>
  <si>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</si>
  <si>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</si>
  <si>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</si>
  <si>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</si>
  <si>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</si>
  <si>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</si>
  <si>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</si>
  <si>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</si>
  <si>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</si>
  <si>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</si>
  <si>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</si>
  <si>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</si>
  <si>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</si>
  <si>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</si>
  <si>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</si>
  <si>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</si>
  <si>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</si>
  <si>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</si>
  <si>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</si>
  <si>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</si>
  <si>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</si>
  <si>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</si>
  <si>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</si>
  <si>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</si>
  <si>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</si>
  <si>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</si>
  <si>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</si>
  <si>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</si>
  <si>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</si>
  <si>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</si>
  <si>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</si>
  <si>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</si>
  <si>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</si>
  <si>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</si>
  <si>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</si>
  <si>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</si>
  <si>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</si>
  <si>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</si>
  <si>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</si>
  <si>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</si>
  <si>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</si>
  <si>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</si>
  <si>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</si>
  <si>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</si>
  <si>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</si>
  <si>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</si>
  <si>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</si>
  <si>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</si>
  <si>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</si>
  <si>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</si>
  <si>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</si>
  <si>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</si>
  <si>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</si>
  <si>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</si>
  <si>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</si>
  <si>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</si>
  <si>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</si>
  <si>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</si>
  <si>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</si>
  <si>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</si>
  <si>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</si>
  <si>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</si>
  <si>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</si>
  <si>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</si>
  <si>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</si>
  <si>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</si>
  <si>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</si>
  <si>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</si>
  <si>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</si>
  <si>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</si>
  <si>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</si>
  <si>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</si>
  <si>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</si>
  <si>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</si>
  <si>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</si>
  <si>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</si>
  <si>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</si>
  <si>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São José</t>
  </si>
  <si>
    <t>Pangkal Pinang</t>
  </si>
  <si>
    <t>Mogi das Cruzes</t>
  </si>
  <si>
    <t>Hanoi</t>
  </si>
  <si>
    <t>Pangkalpinang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</si>
  <si>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</si>
  <si>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</si>
  <si>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</si>
  <si>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</si>
  <si>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</si>
  <si>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</si>
  <si>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</si>
  <si>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</si>
  <si>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</si>
  <si>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</si>
  <si>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</si>
  <si>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</si>
  <si>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</si>
  <si>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</si>
  <si>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</si>
  <si>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</si>
  <si>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</si>
  <si>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</si>
  <si>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</si>
  <si>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</si>
  <si>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</si>
  <si>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</si>
  <si>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</si>
  <si>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</si>
  <si>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</si>
  <si>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</si>
  <si>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</si>
  <si>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</si>
  <si>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</si>
  <si>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</si>
  <si>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</si>
  <si>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</si>
  <si>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</si>
  <si>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</si>
  <si>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</si>
  <si>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</si>
  <si>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</si>
  <si>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</si>
  <si>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</si>
  <si>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</si>
  <si>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</si>
  <si>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</si>
  <si>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</si>
  <si>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</si>
  <si>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</si>
  <si>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</si>
  <si>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</si>
  <si>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</si>
  <si>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</si>
  <si>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</si>
  <si>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</si>
  <si>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</si>
  <si>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</si>
  <si>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</si>
  <si>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</si>
  <si>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</si>
  <si>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</si>
  <si>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</si>
  <si>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</si>
  <si>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</si>
  <si>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</si>
  <si>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</si>
  <si>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</si>
  <si>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</si>
  <si>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</si>
  <si>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</si>
  <si>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</si>
  <si>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</si>
  <si>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</si>
  <si>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</si>
  <si>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</si>
  <si>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</si>
  <si>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</si>
  <si>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</si>
  <si>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</si>
  <si>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</si>
  <si>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</si>
  <si>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</si>
  <si>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</si>
  <si>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</si>
  <si>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</si>
  <si>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</si>
  <si>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</si>
  <si>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</si>
  <si>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</si>
  <si>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</si>
  <si>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</si>
  <si>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</si>
  <si>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</si>
  <si>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</si>
  <si>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</si>
  <si>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</si>
  <si>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</si>
  <si>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</si>
  <si>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</si>
  <si>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</si>
  <si>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</si>
  <si>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ＭＳ Ｐゴシック"/>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</si>
  <si>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</si>
  <si>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</si>
  <si>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</si>
  <si>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</si>
  <si>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</si>
  <si>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</si>
  <si>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</si>
  <si>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</si>
  <si>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</si>
  <si>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</si>
  <si>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</si>
  <si>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</si>
  <si>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</si>
  <si>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</si>
  <si>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</si>
  <si>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</si>
  <si>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</si>
  <si>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</si>
  <si>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</si>
  <si>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</si>
  <si>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</si>
  <si>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</si>
  <si>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</si>
  <si>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</si>
  <si>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</si>
  <si>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</si>
  <si>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</si>
  <si>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</si>
  <si>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</si>
  <si>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</si>
  <si>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</si>
  <si>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</si>
  <si>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</si>
  <si>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</si>
  <si>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</si>
  <si>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</si>
  <si>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</si>
  <si>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</si>
  <si>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</si>
  <si>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</si>
  <si>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</si>
  <si>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</si>
  <si>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</si>
  <si>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</si>
  <si>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</si>
  <si>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</si>
  <si>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</si>
  <si>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</si>
  <si>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</si>
  <si>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</si>
  <si>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</si>
  <si>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</si>
  <si>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</si>
  <si>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</si>
  <si>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</si>
  <si>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</si>
  <si>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</si>
  <si>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</si>
  <si>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</si>
  <si>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</si>
  <si>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</si>
  <si>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</si>
  <si>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</si>
  <si>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</si>
  <si>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</si>
  <si>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</si>
  <si>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</si>
  <si>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</si>
  <si>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</si>
  <si>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</si>
  <si>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</si>
  <si>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</si>
  <si>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</si>
  <si>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</si>
  <si>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</si>
  <si>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</si>
  <si>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</si>
  <si>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</si>
  <si>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</si>
  <si>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</si>
  <si>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</si>
  <si>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</si>
  <si>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</si>
  <si>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</si>
  <si>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</si>
  <si>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</si>
  <si>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</si>
  <si>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</si>
  <si>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</si>
  <si>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</si>
  <si>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</si>
  <si>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</si>
  <si>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</si>
  <si>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</si>
  <si>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</si>
  <si>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</si>
  <si>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</si>
  <si>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</si>
  <si>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</si>
  <si>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</si>
  <si>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</si>
  <si>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</si>
  <si>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</si>
  <si>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</si>
  <si>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</si>
  <si>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</si>
  <si>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</si>
  <si>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</si>
  <si>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</si>
  <si>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</si>
  <si>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</si>
  <si>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</si>
  <si>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</si>
  <si>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</si>
  <si>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</si>
  <si>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</si>
  <si>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</si>
  <si>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</si>
  <si>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</si>
  <si>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</si>
  <si>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</si>
  <si>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</si>
  <si>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</si>
  <si>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</si>
  <si>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</si>
  <si>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</si>
  <si>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</si>
  <si>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</si>
  <si>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</si>
  <si>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</si>
  <si>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</si>
  <si>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</si>
  <si>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</si>
  <si>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</si>
  <si>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</si>
  <si>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</si>
  <si>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</si>
  <si>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</si>
  <si>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</si>
  <si>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</si>
  <si>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</si>
  <si>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</si>
  <si>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</si>
  <si>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</si>
  <si>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</si>
  <si>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</si>
  <si>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</si>
  <si>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</si>
  <si>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</si>
  <si>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</si>
  <si>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</si>
  <si>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</si>
  <si>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</si>
  <si>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</si>
  <si>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</si>
  <si>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</si>
  <si>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</si>
  <si>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</si>
  <si>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</si>
  <si>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</si>
  <si>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</si>
  <si>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</si>
  <si>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</si>
  <si>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</si>
  <si>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</si>
  <si>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</si>
  <si>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</si>
  <si>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</si>
  <si>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</si>
  <si>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</si>
  <si>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</si>
  <si>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</si>
  <si>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</si>
  <si>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</si>
  <si>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</si>
  <si>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</si>
  <si>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</si>
  <si>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</si>
  <si>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</si>
  <si>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</si>
  <si>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</si>
  <si>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</si>
  <si>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</si>
  <si>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</si>
  <si>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</si>
  <si>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</si>
  <si>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</si>
  <si>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</si>
  <si>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</si>
  <si>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</si>
  <si>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</si>
  <si>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</si>
  <si>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</si>
  <si>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</si>
  <si>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</si>
  <si>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</si>
  <si>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</si>
  <si>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</si>
  <si>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</si>
  <si>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</si>
  <si>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</si>
  <si>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</si>
  <si>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</si>
  <si>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</si>
  <si>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</si>
  <si>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</si>
  <si>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</si>
  <si>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</si>
  <si>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</si>
  <si>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</si>
  <si>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</si>
  <si>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</si>
  <si>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</si>
  <si>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</si>
  <si>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</si>
  <si>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Tin Smelting Branch of Yunnan Tin Co., Ltd.</t>
  </si>
  <si>
    <t>Hulterworth Smelter</t>
  </si>
  <si>
    <t>Ikuno Tin Smelter</t>
  </si>
  <si>
    <t>PT Cipta Persada Mulia</t>
  </si>
  <si>
    <t>CID002696</t>
  </si>
  <si>
    <t>Batam</t>
  </si>
  <si>
    <t>PT Putera Sarana Shakti (PT PSS)</t>
  </si>
  <si>
    <t>CID003868</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</si>
  <si>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</si>
  <si>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</si>
  <si>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</si>
  <si>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</si>
  <si>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</si>
  <si>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</si>
  <si>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</si>
  <si>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</si>
  <si>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</si>
  <si>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</si>
  <si>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</si>
  <si>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</si>
  <si>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</si>
  <si>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</si>
  <si>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</si>
  <si>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</si>
  <si>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</si>
  <si>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</si>
  <si>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</si>
  <si>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</si>
  <si>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</si>
  <si>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</si>
  <si>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</si>
  <si>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</si>
  <si>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</si>
  <si>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</si>
  <si>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</si>
  <si>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</si>
  <si>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</si>
  <si>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</si>
  <si>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</si>
  <si>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</si>
  <si>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</si>
  <si>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</si>
  <si>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</si>
  <si>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</si>
  <si>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</si>
  <si>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</si>
  <si>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</si>
  <si>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</si>
  <si>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</si>
  <si>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</si>
  <si>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</si>
  <si>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</si>
  <si>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</si>
  <si>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</si>
  <si>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</si>
  <si>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</si>
  <si>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</si>
  <si>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</si>
  <si>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</si>
  <si>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</si>
  <si>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</si>
  <si>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</si>
  <si>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</si>
  <si>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</si>
  <si>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</si>
  <si>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</si>
  <si>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</si>
  <si>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</si>
  <si>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</si>
  <si>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</si>
  <si>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</si>
  <si>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</si>
  <si>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</si>
  <si>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</si>
  <si>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</si>
  <si>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</si>
  <si>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</si>
  <si>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</si>
  <si>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</si>
  <si>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</si>
  <si>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</si>
  <si>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</si>
  <si>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</si>
  <si>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</si>
  <si>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</si>
  <si>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</si>
  <si>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</si>
  <si>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</si>
  <si>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</si>
  <si>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</si>
  <si>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</si>
  <si>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</si>
  <si>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</si>
  <si>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</si>
  <si>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</si>
  <si>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</si>
  <si>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</si>
  <si>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</si>
  <si>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</si>
  <si>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</si>
  <si>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</si>
  <si>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</si>
  <si>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</si>
  <si>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</si>
  <si>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</si>
  <si>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</si>
  <si>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</si>
  <si>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</si>
  <si>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</si>
  <si>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</si>
  <si>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</si>
  <si>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</si>
  <si>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</si>
  <si>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</si>
  <si>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</si>
  <si>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</si>
  <si>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</si>
  <si>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</si>
  <si>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</si>
  <si>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</si>
  <si>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</si>
  <si>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</si>
  <si>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</si>
  <si>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</si>
  <si>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</si>
  <si>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</si>
  <si>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</si>
  <si>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</si>
  <si>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</si>
  <si>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</si>
  <si>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</si>
  <si>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</si>
  <si>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</si>
  <si>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</si>
  <si>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</si>
  <si>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</si>
  <si>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</si>
  <si>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</si>
  <si>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</si>
  <si>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</si>
  <si>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</si>
  <si>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</si>
  <si>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</si>
  <si>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</si>
  <si>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</si>
  <si>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</si>
  <si>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</si>
  <si>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</si>
  <si>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</si>
  <si>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</si>
  <si>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</si>
  <si>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</si>
  <si>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</si>
  <si>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</si>
  <si>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</si>
  <si>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</si>
  <si>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</si>
  <si>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</si>
  <si>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</si>
  <si>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</si>
  <si>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</si>
  <si>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</si>
  <si>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</si>
  <si>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</si>
  <si>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</si>
  <si>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</si>
  <si>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</si>
  <si>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</si>
  <si>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</si>
  <si>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</si>
  <si>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</si>
  <si>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</si>
  <si>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</si>
  <si>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</si>
  <si>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</si>
  <si>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</si>
  <si>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</si>
  <si>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</si>
  <si>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</si>
  <si>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</si>
  <si>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</si>
  <si>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</si>
  <si>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</si>
  <si>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</si>
  <si>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</si>
  <si>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</si>
  <si>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</si>
  <si>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</si>
  <si>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</si>
  <si>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</si>
  <si>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</si>
  <si>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</si>
  <si>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</si>
  <si>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</si>
  <si>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</si>
  <si>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</si>
  <si>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</si>
  <si>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</si>
  <si>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</si>
  <si>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</si>
  <si>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</si>
  <si>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</si>
  <si>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</si>
  <si>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</si>
  <si>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</si>
  <si>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</si>
  <si>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</si>
  <si>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</si>
  <si>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</si>
  <si>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</si>
  <si>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</si>
  <si>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</si>
  <si>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</si>
  <si>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</si>
  <si>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</si>
  <si>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</si>
  <si>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</si>
  <si>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</si>
  <si>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</si>
  <si>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</si>
  <si>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</si>
  <si>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</si>
  <si>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</si>
  <si>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</si>
  <si>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</si>
  <si>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</si>
  <si>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</si>
  <si>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</si>
  <si>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</si>
  <si>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</si>
  <si>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</si>
  <si>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</si>
  <si>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</si>
  <si>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</si>
  <si>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</si>
  <si>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</si>
  <si>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</si>
  <si>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</si>
  <si>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</si>
  <si>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</si>
  <si>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</si>
  <si>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</si>
  <si>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</si>
  <si>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</si>
  <si>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</si>
  <si>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</si>
  <si>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</si>
  <si>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</si>
  <si>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</si>
  <si>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</si>
  <si>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</si>
  <si>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</si>
  <si>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</si>
  <si>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</si>
  <si>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</si>
  <si>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</si>
  <si>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</si>
  <si>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</si>
  <si>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</si>
  <si>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</si>
  <si>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</si>
  <si>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</si>
  <si>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</si>
  <si>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</si>
  <si>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</si>
  <si>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</si>
  <si>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</si>
  <si>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</si>
  <si>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</si>
  <si>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</si>
  <si>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</si>
  <si>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</si>
  <si>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</si>
  <si>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</si>
  <si>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</si>
  <si>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</si>
  <si>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</si>
  <si>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</si>
  <si>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</si>
  <si>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</si>
  <si>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</si>
  <si>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</si>
  <si>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</si>
  <si>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</si>
  <si>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</si>
  <si>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</si>
  <si>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</si>
  <si>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</si>
  <si>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</si>
  <si>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</si>
  <si>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</si>
  <si>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</si>
  <si>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</si>
  <si>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</si>
  <si>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</si>
  <si>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</si>
  <si>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</si>
  <si>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</si>
  <si>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</si>
  <si>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</si>
  <si>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</si>
  <si>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</si>
  <si>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</si>
  <si>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</si>
  <si>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</si>
  <si>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</si>
  <si>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</si>
  <si>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</si>
  <si>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</si>
  <si>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</si>
  <si>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</si>
  <si>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</si>
  <si>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</si>
  <si>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</si>
  <si>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</si>
  <si>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</si>
  <si>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</si>
  <si>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</si>
  <si>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</si>
  <si>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</si>
  <si>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</si>
  <si>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</si>
  <si>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</si>
  <si>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</si>
  <si>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</si>
  <si>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</si>
  <si>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</si>
  <si>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</si>
  <si>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</si>
  <si>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</si>
  <si>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</si>
  <si>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</si>
  <si>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</si>
  <si>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</si>
  <si>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</si>
  <si>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</si>
  <si>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</si>
  <si>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</si>
  <si>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</si>
  <si>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</si>
  <si>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</si>
  <si>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</si>
  <si>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</si>
  <si>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</si>
  <si>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</si>
  <si>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</si>
  <si>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</si>
  <si>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</si>
  <si>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</si>
  <si>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</si>
  <si>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</si>
  <si>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</si>
  <si>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</si>
  <si>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</si>
  <si>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</si>
  <si>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</si>
  <si>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</si>
  <si>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</si>
  <si>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</si>
  <si>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</si>
  <si>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</si>
  <si>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</si>
  <si>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</si>
  <si>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</si>
  <si>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</si>
  <si>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 2025 Responsible Minerals Initiative. All rights reserved.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</si>
  <si>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</si>
  <si>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</si>
  <si>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</si>
  <si>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</si>
  <si>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</si>
  <si>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</si>
  <si>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</si>
  <si>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</si>
  <si>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</si>
  <si>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</si>
  <si>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</si>
  <si>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</si>
  <si>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</si>
  <si>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</si>
  <si>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</si>
  <si>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</si>
  <si>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</si>
  <si>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</si>
  <si>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Yancheng City</t>
  </si>
  <si>
    <t>Alpha Assembly Solutions Inc</t>
  </si>
  <si>
    <t>Dongguan Best Alloys Co., Ltd.</t>
  </si>
  <si>
    <t>CID000377</t>
  </si>
  <si>
    <t>DongGuan DaLang BaoTai Solder Products Factory</t>
  </si>
  <si>
    <t>P Kay Metal, Inc</t>
  </si>
  <si>
    <t>CID005189</t>
  </si>
  <si>
    <t>PT Arsed Indonesia</t>
  </si>
  <si>
    <t>CID005067</t>
  </si>
  <si>
    <t>Las Ventas de Retamosa</t>
  </si>
  <si>
    <t>Dongguan City</t>
  </si>
  <si>
    <t>Pirapora de Bom Jesus</t>
  </si>
  <si>
    <t>Lewiston</t>
  </si>
  <si>
    <t>Bangka</t>
  </si>
  <si>
    <t>Jing Yuan Tungsten Technology Co., Ltd.</t>
  </si>
  <si>
    <t>CID005012</t>
  </si>
  <si>
    <t>LAOS SOUTHERN MINING SMELTING SOLE CO.,LTD</t>
  </si>
  <si>
    <t>CID005017</t>
  </si>
  <si>
    <t>S.P.T. spol.s r.o.</t>
  </si>
  <si>
    <t>CID005068</t>
  </si>
  <si>
    <t>Mníšek pod Brdy</t>
  </si>
  <si>
    <t>Xepon</t>
  </si>
  <si>
    <t>Fangliao Township</t>
  </si>
  <si>
    <t>© 2025 Responsible Minerals Initiative。保留所有权利。</t>
  </si>
  <si>
    <t>© 2025 Sorumlu Mineral Girişimi. Tüm hakları saklıdır.</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</si>
  <si>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</si>
  <si>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</si>
  <si>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</si>
  <si>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</si>
  <si>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</si>
  <si>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</si>
  <si>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</si>
  <si>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</si>
  <si>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</si>
  <si>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</si>
  <si>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rPr>
        <sz val="11"/>
        <color rgb="FFFF0000"/>
        <rFont val="Verdana"/>
        <family val="2"/>
      </rPr>
      <t>Responder’s</t>
    </r>
    <r>
      <rPr>
        <sz val="11"/>
        <rFont val="Verdana"/>
        <family val="2"/>
      </rPr>
      <t xml:space="preserve"> Product Number (*)</t>
    </r>
  </si>
  <si>
    <r>
      <rPr>
        <sz val="11"/>
        <color rgb="FFFF0000"/>
        <rFont val="Verdana"/>
        <family val="2"/>
      </rPr>
      <t>Responder’s</t>
    </r>
    <r>
      <rPr>
        <sz val="11"/>
        <rFont val="Verdana"/>
        <family val="2"/>
      </rPr>
      <t xml:space="preserve"> Product Name</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</si>
  <si>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</si>
  <si>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</si>
  <si>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</si>
  <si>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</si>
  <si>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</si>
  <si>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</si>
  <si>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</si>
  <si>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</si>
  <si>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</si>
  <si>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Revision 6.5
April 25, 2025</t>
  </si>
  <si>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</si>
  <si>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</si>
  <si>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</si>
  <si>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</si>
  <si>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</si>
  <si>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</si>
  <si>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</si>
  <si>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</si>
  <si>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</si>
  <si>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</si>
  <si>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</si>
  <si>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</si>
  <si>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</si>
  <si>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</si>
  <si>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</si>
  <si>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</si>
  <si>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</si>
  <si>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</si>
  <si>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</si>
  <si>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</si>
  <si>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</si>
  <si>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</si>
  <si>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</si>
  <si>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</si>
  <si>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</si>
  <si>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</si>
  <si>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</si>
  <si>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</si>
  <si>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</si>
  <si>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</si>
  <si>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</si>
  <si>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</si>
  <si>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</si>
  <si>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</si>
  <si>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</si>
  <si>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</si>
  <si>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</si>
  <si>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</si>
  <si>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</si>
  <si>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</si>
  <si>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</si>
  <si>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</si>
  <si>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</si>
  <si>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</si>
  <si>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</si>
  <si>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</si>
  <si>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</si>
  <si>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</si>
  <si>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</si>
  <si>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</si>
  <si>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</si>
  <si>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</si>
  <si>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</si>
  <si>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</si>
  <si>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</si>
  <si>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</si>
  <si>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</si>
  <si>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</si>
  <si>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</si>
  <si>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</si>
  <si>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</si>
  <si>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</si>
  <si>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</si>
  <si>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</si>
  <si>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</si>
  <si>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</si>
  <si>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</si>
  <si>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</si>
  <si>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</si>
  <si>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</si>
  <si>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</si>
  <si>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</si>
  <si>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Revision 6.5 April 25, 2025</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</si>
  <si>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</si>
  <si>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</si>
  <si>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</si>
  <si>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</si>
  <si>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</si>
  <si>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</si>
  <si>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</si>
  <si>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</si>
  <si>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</si>
  <si>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</si>
  <si>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NKK SWITCHES CO., LTD.</t>
  </si>
  <si>
    <t>kankyo@nkkswitches.co.jp</t>
  </si>
  <si>
    <t>Shuji Odajima</t>
    <phoneticPr fontId="104" type="noConversion"/>
  </si>
  <si>
    <t>Manager</t>
  </si>
  <si>
    <t>Jalan Jenderal Sudirman No. 51 Pangkal Pinang 33121, Bangka Belitung, Indonesia</t>
  </si>
  <si>
    <t>80 Moo 8 Sakdidej Road</t>
  </si>
  <si>
    <t>China</t>
  </si>
  <si>
    <t>Maharashtra</t>
  </si>
  <si>
    <t xml:space="preserve">East Kazakhstan </t>
  </si>
  <si>
    <t>Gastonia</t>
  </si>
  <si>
    <t>Alpha</t>
  </si>
  <si>
    <t>Bairro Guarapiranga</t>
  </si>
  <si>
    <t>CID003831</t>
  </si>
  <si>
    <t>DS Myanmar</t>
  </si>
  <si>
    <t>10 Promenade de St-Antoine
P.O Box 3470</t>
  </si>
  <si>
    <t>CID001163</t>
    <phoneticPr fontId="102"/>
  </si>
  <si>
    <t>100%</t>
  </si>
  <si>
    <t>CID001105, CID001898, CID004434</t>
    <phoneticPr fontId="102"/>
  </si>
  <si>
    <t>Sales support</t>
    <phoneticPr fontId="102"/>
  </si>
  <si>
    <t>+81-44-813-8019</t>
    <phoneticPr fontId="102"/>
  </si>
  <si>
    <t>info@nkkswitches.com.hk</t>
    <phoneticPr fontId="102"/>
  </si>
  <si>
    <t>+852-2366-6634</t>
    <phoneticPr fontId="10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</si>
</sst>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176" formatCode="_(&quot;$&quot;* #,##0_);_(&quot;$&quot;* \(#,##0\);_(&quot;$&quot;* &quot;-&quot;_);_(@_)"/>
    <numFmt numFmtId="177" formatCode="_(* #,##0_);_(* \(#,##0\);_(* &quot;-&quot;_);_(@_)"/>
    <numFmt numFmtId="178" formatCode="_(&quot;$&quot;* #,##0.00_);_(&quot;$&quot;* \(#,##0.00\);_(&quot;$&quot;* &quot;-&quot;??_);_(@_)"/>
    <numFmt numFmtId="179" formatCode="_(* #,##0.00_);_(* \(#,##0.00\);_(* &quot;-&quot;??_);_(@_)"/>
    <numFmt numFmtId="180" formatCode="[$-409]mmmm\ d\,\ yyyy;@"/>
    <numFmt numFmtId="181" formatCode="[$-409]d\-mmm\-yyyy;@"/>
    <numFmt numFmtId="182" formatCode="0.0"/>
    <numFmt numFmtId="183" formatCode="_-&quot;$&quot;* #,##0_-;\-&quot;$&quot;* #,##0_-;_-&quot;$&quot;* &quot;-&quot;_-;_-@_-"/>
    <numFmt numFmtId="184" formatCode="_-* #,##0_-;\-* #,##0_-;_-* &quot;-&quot;_-;_-@_-"/>
    <numFmt numFmtId="185" formatCode="_-&quot;$&quot;* #,##0.00_-;\-&quot;$&quot;* #,##0.00_-;_-&quot;$&quot;* &quot;-&quot;??_-;_-@_-"/>
    <numFmt numFmtId="186" formatCode="_-* #,##0.00_-;\-* #,##0.00_-;_-* &quot;-&quot;??_-;_-@_-"/>
    <numFmt numFmtId="187" formatCode="_-* #,##0\ &quot;€&quot;_-;\-* #,##0\ &quot;€&quot;_-;_-* &quot;-&quot;\ &quot;€&quot;_-;_-@_-"/>
    <numFmt numFmtId="188" formatCode="_-* #,##0\ _€_-;\-* #,##0\ _€_-;_-* &quot;-&quot;\ _€_-;_-@_-"/>
    <numFmt numFmtId="189" formatCode="_-* #,##0.00\ &quot;€&quot;_-;\-* #,##0.00\ &quot;€&quot;_-;_-* &quot;-&quot;??\ &quot;€&quot;_-;_-@_-"/>
    <numFmt numFmtId="190" formatCode="_-* #,##0.00\ _€_-;\-* #,##0.00\ _€_-;_-* &quot;-&quot;??\ _€_-;_-@_-"/>
    <numFmt numFmtId="191" formatCode="_-&quot;€&quot;\ * #,##0_-;\-&quot;€&quot;\ * #,##0_-;_-&quot;€&quot;\ * &quot;-&quot;_-;_-@_-"/>
    <numFmt numFmtId="192" formatCode="_-&quot;€&quot;\ * #,##0.00_-;\-&quot;€&quot;\ * #,##0.00_-;_-&quot;€&quot;\ * &quot;-&quot;??_-;_-@_-"/>
  </numFmts>
  <fonts count="105">
    <font>
      <sz val="10"/>
      <name val="Verdana"/>
      <family val="2"/>
    </font>
    <font>
      <sz val="11"/>
      <color theme="1"/>
      <name val="ＭＳ Ｐゴシック"/>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ＭＳ Ｐゴシック"/>
      <family val="3"/>
      <charset val="128"/>
      <scheme val="minor"/>
    </font>
    <font>
      <sz val="11"/>
      <color theme="0"/>
      <name val="ＭＳ Ｐゴシック"/>
      <family val="3"/>
      <charset val="128"/>
      <scheme val="minor"/>
    </font>
    <font>
      <sz val="11"/>
      <color rgb="FF9C0006"/>
      <name val="ＭＳ Ｐゴシック"/>
      <family val="3"/>
      <charset val="128"/>
    </font>
    <font>
      <sz val="11"/>
      <color rgb="FF9C0006"/>
      <name val="ＭＳ Ｐゴシック"/>
      <family val="3"/>
      <charset val="128"/>
      <scheme val="minor"/>
    </font>
    <font>
      <b/>
      <sz val="11"/>
      <color rgb="FFFA7D00"/>
      <name val="ＭＳ Ｐゴシック"/>
      <family val="3"/>
      <charset val="128"/>
      <scheme val="minor"/>
    </font>
    <font>
      <b/>
      <sz val="11"/>
      <color theme="0"/>
      <name val="ＭＳ Ｐゴシック"/>
      <family val="3"/>
      <charset val="128"/>
      <scheme val="minor"/>
    </font>
    <font>
      <i/>
      <sz val="11"/>
      <color rgb="FF7F7F7F"/>
      <name val="ＭＳ Ｐゴシック"/>
      <family val="3"/>
      <charset val="128"/>
      <scheme val="minor"/>
    </font>
    <font>
      <sz val="11"/>
      <color rgb="FF006100"/>
      <name val="ＭＳ Ｐゴシック"/>
      <family val="3"/>
      <charset val="128"/>
      <scheme val="minor"/>
    </font>
    <font>
      <b/>
      <sz val="15"/>
      <color theme="3"/>
      <name val="ＭＳ Ｐゴシック"/>
      <family val="3"/>
      <charset val="128"/>
      <scheme val="minor"/>
    </font>
    <font>
      <b/>
      <sz val="13"/>
      <color theme="3"/>
      <name val="ＭＳ Ｐゴシック"/>
      <family val="3"/>
      <charset val="128"/>
      <scheme val="minor"/>
    </font>
    <font>
      <b/>
      <sz val="11"/>
      <color theme="3"/>
      <name val="ＭＳ Ｐゴシック"/>
      <family val="3"/>
      <charset val="128"/>
      <scheme val="minor"/>
    </font>
    <font>
      <u/>
      <sz val="10"/>
      <color theme="10"/>
      <name val="Arial"/>
      <family val="2"/>
    </font>
    <font>
      <u/>
      <sz val="11"/>
      <color theme="10"/>
      <name val="ＭＳ Ｐゴシック"/>
      <family val="3"/>
      <charset val="128"/>
      <scheme val="minor"/>
    </font>
    <font>
      <u/>
      <sz val="12"/>
      <color theme="10"/>
      <name val="ＭＳ Ｐゴシック"/>
      <family val="3"/>
      <charset val="128"/>
      <scheme val="minor"/>
    </font>
    <font>
      <sz val="11"/>
      <color rgb="FF3F3F76"/>
      <name val="ＭＳ Ｐゴシック"/>
      <family val="3"/>
      <charset val="128"/>
      <scheme val="minor"/>
    </font>
    <font>
      <sz val="11"/>
      <color rgb="FFFA7D00"/>
      <name val="ＭＳ Ｐゴシック"/>
      <family val="3"/>
      <charset val="128"/>
      <scheme val="minor"/>
    </font>
    <font>
      <sz val="11"/>
      <color rgb="FF9C6500"/>
      <name val="ＭＳ Ｐゴシック"/>
      <family val="3"/>
      <charset val="128"/>
      <scheme val="minor"/>
    </font>
    <font>
      <sz val="10"/>
      <color theme="1"/>
      <name val="ＭＳ Ｐゴシック"/>
      <family val="3"/>
      <charset val="128"/>
    </font>
    <font>
      <sz val="11"/>
      <color theme="1"/>
      <name val="ＭＳ Ｐゴシック"/>
      <family val="3"/>
      <charset val="128"/>
    </font>
    <font>
      <sz val="12"/>
      <color theme="1"/>
      <name val="ＭＳ Ｐゴシック"/>
      <family val="3"/>
      <charset val="128"/>
      <scheme val="minor"/>
    </font>
    <font>
      <b/>
      <sz val="11"/>
      <color rgb="FF3F3F3F"/>
      <name val="ＭＳ Ｐゴシック"/>
      <family val="3"/>
      <charset val="128"/>
      <scheme val="minor"/>
    </font>
    <font>
      <sz val="18"/>
      <color theme="3"/>
      <name val="ＭＳ Ｐゴシック"/>
      <family val="3"/>
      <charset val="128"/>
      <scheme val="major"/>
    </font>
    <font>
      <b/>
      <sz val="11"/>
      <color theme="1"/>
      <name val="ＭＳ Ｐゴシック"/>
      <family val="3"/>
      <charset val="128"/>
      <scheme val="minor"/>
    </font>
    <font>
      <sz val="11"/>
      <color rgb="FFFF0000"/>
      <name val="ＭＳ Ｐゴシック"/>
      <family val="3"/>
      <charset val="128"/>
      <scheme val="minor"/>
    </font>
    <font>
      <sz val="10"/>
      <color theme="1"/>
      <name val="Verdana"/>
      <family val="2"/>
    </font>
    <font>
      <sz val="10"/>
      <color theme="0" tint="-0.34995574816125979"/>
      <name val="Verdana"/>
      <family val="2"/>
    </font>
    <font>
      <sz val="11"/>
      <name val="ＭＳ Ｐゴシック"/>
      <family val="3"/>
      <charset val="128"/>
      <scheme val="minor"/>
    </font>
    <font>
      <sz val="10"/>
      <color rgb="FFFF0000"/>
      <name val="Verdana"/>
      <family val="2"/>
    </font>
    <font>
      <u/>
      <sz val="10"/>
      <color indexed="12"/>
      <name val="ＭＳ Ｐゴシック"/>
      <family val="3"/>
      <charset val="128"/>
      <scheme val="major"/>
    </font>
    <font>
      <sz val="10"/>
      <name val="ＭＳ Ｐゴシック"/>
      <family val="3"/>
      <charset val="128"/>
      <scheme val="major"/>
    </font>
    <font>
      <u/>
      <sz val="12"/>
      <color indexed="12"/>
      <name val="ＭＳ Ｐゴシック"/>
      <family val="3"/>
      <charset val="128"/>
      <scheme val="major"/>
    </font>
    <font>
      <sz val="12"/>
      <name val="ＭＳ Ｐゴシック"/>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ＭＳ Ｐゴシック"/>
      <family val="3"/>
      <charset val="128"/>
      <scheme val="minor"/>
    </font>
    <font>
      <sz val="12"/>
      <name val="Arial"/>
      <family val="2"/>
    </font>
    <font>
      <sz val="11"/>
      <name val="ＭＳ Ｐゴシック"/>
      <family val="2"/>
    </font>
    <font>
      <sz val="11"/>
      <color rgb="FF000000"/>
      <name val="Calibri"/>
      <family val="2"/>
    </font>
    <font>
      <sz val="11"/>
      <name val="ＭＳ Ｐゴシック"/>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
      <sz val="6"/>
      <name val="ＭＳ Ｐゴシック"/>
      <family val="3"/>
      <charset val="128"/>
    </font>
    <font>
      <u/>
      <sz val="10"/>
      <color theme="10"/>
      <name val="Verdana"/>
      <family val="2"/>
    </font>
    <font>
      <sz val="8"/>
      <name val="돋움"/>
      <family val="3"/>
      <charset val="129"/>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4">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77" fontId="10" fillId="0" borderId="0" applyFont="0" applyFill="0" applyBorder="0" applyAlignment="0" applyProtection="0"/>
    <xf numFmtId="184" fontId="10" fillId="0" borderId="0" applyFont="0" applyFill="0" applyBorder="0" applyAlignment="0" applyProtection="0"/>
    <xf numFmtId="188"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6" fontId="10" fillId="0" borderId="0" applyFont="0" applyFill="0" applyBorder="0" applyAlignment="0" applyProtection="0"/>
    <xf numFmtId="183" fontId="10" fillId="0" borderId="0" applyFont="0" applyFill="0" applyBorder="0" applyAlignment="0" applyProtection="0"/>
    <xf numFmtId="187" fontId="10" fillId="0" borderId="0" applyFont="0" applyFill="0" applyBorder="0" applyAlignment="0" applyProtection="0"/>
    <xf numFmtId="191"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78"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0"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80" fontId="2" fillId="0" borderId="0"/>
    <xf numFmtId="0" fontId="90" fillId="0" borderId="0"/>
    <xf numFmtId="0" fontId="90" fillId="0" borderId="0"/>
    <xf numFmtId="180"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80" fontId="2" fillId="0" borderId="0"/>
    <xf numFmtId="0" fontId="7" fillId="0" borderId="0"/>
    <xf numFmtId="180" fontId="90" fillId="0" borderId="0"/>
    <xf numFmtId="0" fontId="55" fillId="0" borderId="0"/>
    <xf numFmtId="0" fontId="55" fillId="0" borderId="0"/>
    <xf numFmtId="180" fontId="7" fillId="0" borderId="0"/>
    <xf numFmtId="0" fontId="55" fillId="0" borderId="0"/>
    <xf numFmtId="0" fontId="7" fillId="0" borderId="0"/>
    <xf numFmtId="0" fontId="55" fillId="0" borderId="0"/>
    <xf numFmtId="0" fontId="72" fillId="0" borderId="0">
      <alignment vertical="center"/>
    </xf>
    <xf numFmtId="180"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80" fontId="2" fillId="0" borderId="0"/>
    <xf numFmtId="180"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80" fontId="10" fillId="0" borderId="0"/>
    <xf numFmtId="0" fontId="90" fillId="0" borderId="0"/>
    <xf numFmtId="0" fontId="90" fillId="0" borderId="0"/>
    <xf numFmtId="0" fontId="90" fillId="0" borderId="0"/>
    <xf numFmtId="180" fontId="90" fillId="0" borderId="0"/>
    <xf numFmtId="0" fontId="1" fillId="0" borderId="0"/>
    <xf numFmtId="0" fontId="103" fillId="0" borderId="0" applyNumberFormat="0" applyFill="0" applyBorder="0" applyAlignment="0" applyProtection="0"/>
  </cellStyleXfs>
  <cellXfs count="398">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80"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81"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82"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80"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80" fontId="0" fillId="33" borderId="13" xfId="0" applyNumberFormat="1" applyFill="1" applyBorder="1" applyAlignment="1">
      <alignment vertical="top" wrapText="1"/>
    </xf>
    <xf numFmtId="180" fontId="0" fillId="33" borderId="0" xfId="0" applyNumberFormat="1" applyFill="1"/>
    <xf numFmtId="180" fontId="9" fillId="33" borderId="0" xfId="0" applyNumberFormat="1" applyFont="1" applyFill="1"/>
    <xf numFmtId="180" fontId="14" fillId="33" borderId="0" xfId="0" applyNumberFormat="1" applyFont="1" applyFill="1" applyAlignment="1">
      <alignment horizontal="center" vertical="center" wrapText="1"/>
    </xf>
    <xf numFmtId="180" fontId="11" fillId="33" borderId="0" xfId="0" applyNumberFormat="1" applyFont="1" applyFill="1" applyAlignment="1">
      <alignment horizontal="center" vertical="center"/>
    </xf>
    <xf numFmtId="180" fontId="27" fillId="33" borderId="20" xfId="570" applyNumberFormat="1" applyFont="1" applyFill="1" applyBorder="1" applyAlignment="1">
      <alignment horizontal="center" vertical="center" wrapText="1"/>
    </xf>
    <xf numFmtId="180"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82"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80" fontId="53" fillId="0" borderId="0" xfId="480" applyFont="1" applyAlignment="1">
      <alignment horizontal="left" vertical="top" wrapText="1"/>
    </xf>
    <xf numFmtId="180"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80"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80"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80"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80"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81" fontId="14" fillId="33" borderId="34" xfId="0" applyNumberFormat="1" applyFont="1" applyFill="1" applyBorder="1" applyAlignment="1" applyProtection="1">
      <alignment horizontal="center" wrapText="1"/>
      <protection locked="0"/>
    </xf>
    <xf numFmtId="181"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80" fontId="25" fillId="33" borderId="48" xfId="570" applyNumberFormat="1" applyFont="1" applyFill="1" applyBorder="1" applyAlignment="1">
      <alignment horizontal="center" vertical="top" wrapText="1"/>
    </xf>
    <xf numFmtId="180" fontId="25" fillId="33" borderId="49" xfId="570" applyNumberFormat="1" applyFont="1" applyFill="1" applyBorder="1" applyAlignment="1">
      <alignment horizontal="center" vertical="top" wrapText="1"/>
    </xf>
    <xf numFmtId="180"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80" fontId="25" fillId="0" borderId="48" xfId="570" applyNumberFormat="1" applyFont="1" applyBorder="1" applyAlignment="1">
      <alignment horizontal="center" vertical="top" wrapText="1"/>
    </xf>
    <xf numFmtId="180" fontId="25" fillId="0" borderId="49" xfId="570" applyNumberFormat="1" applyFont="1" applyBorder="1" applyAlignment="1">
      <alignment horizontal="center" vertical="top" wrapText="1"/>
    </xf>
    <xf numFmtId="180" fontId="25" fillId="0" borderId="11" xfId="570" applyNumberFormat="1"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48" fillId="33" borderId="38" xfId="487" applyFont="1" applyFill="1" applyBorder="1" applyAlignment="1">
      <alignment horizontal="center"/>
      <protection locked="0"/>
    </xf>
    <xf numFmtId="0" fontId="48" fillId="33" borderId="0" xfId="487" applyFont="1" applyFill="1" applyBorder="1" applyAlignment="1">
      <alignment horizontal="center"/>
      <protection locked="0"/>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4">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593" xr:uid="{71470D71-3162-4368-B593-9EE91C4885F0}"/>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ハイパーリンク" xfId="487" builtinId="8"/>
    <cellStyle name="一般 7" xfId="588" xr:uid="{00000000-0005-0000-0000-00004C020000}"/>
    <cellStyle name="標準" xfId="0" builtinId="0"/>
    <cellStyle name="標準 2" xfId="589" xr:uid="{00000000-0005-0000-0000-00004D020000}"/>
    <cellStyle name="標準 2 2" xfId="590" xr:uid="{00000000-0005-0000-0000-00004E020000}"/>
    <cellStyle name="標準 2 3" xfId="591" xr:uid="{00000000-0005-0000-0000-00004F020000}"/>
    <cellStyle name="표준 2" xfId="587" xr:uid="{00000000-0005-0000-0000-00004B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twoCellAnchor>
    <xdr:from>
      <xdr:col>4</xdr:col>
      <xdr:colOff>495300</xdr:colOff>
      <xdr:row>2</xdr:row>
      <xdr:rowOff>381000</xdr:rowOff>
    </xdr:from>
    <xdr:to>
      <xdr:col>9</xdr:col>
      <xdr:colOff>952500</xdr:colOff>
      <xdr:row>2</xdr:row>
      <xdr:rowOff>1057275</xdr:rowOff>
    </xdr:to>
    <xdr:sp macro="" textlink="">
      <xdr:nvSpPr>
        <xdr:cNvPr id="2" name="テキスト ボックス 1">
          <a:extLst>
            <a:ext uri="{FF2B5EF4-FFF2-40B4-BE49-F238E27FC236}">
              <a16:creationId xmlns:a16="http://schemas.microsoft.com/office/drawing/2014/main" id="{351DBD84-DFF3-4ECB-A8CD-164F8397FD0C}"/>
            </a:ext>
          </a:extLst>
        </xdr:cNvPr>
        <xdr:cNvSpPr txBox="1"/>
      </xdr:nvSpPr>
      <xdr:spPr>
        <a:xfrm>
          <a:off x="8362950" y="1619250"/>
          <a:ext cx="5648325" cy="676275"/>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ja-JP" sz="1200" b="0" i="0" u="none" strike="noStrike" baseline="0">
              <a:solidFill>
                <a:schemeClr val="dk1"/>
              </a:solidFill>
              <a:latin typeface="+mn-lt"/>
              <a:ea typeface="+mn-ea"/>
              <a:cs typeface="+mn-cs"/>
            </a:rPr>
            <a:t>This CMRT is the result of a supply chain investigation of the conflict minerals used </a:t>
          </a:r>
        </a:p>
        <a:p>
          <a:r>
            <a:rPr lang="en-US" altLang="ja-JP" sz="1200" b="0" i="0" u="none" strike="noStrike" baseline="0">
              <a:solidFill>
                <a:schemeClr val="dk1"/>
              </a:solidFill>
              <a:latin typeface="+mn-lt"/>
              <a:ea typeface="+mn-ea"/>
              <a:cs typeface="+mn-cs"/>
            </a:rPr>
            <a:t>in our products, and NKK Switches Co., Ltd. hereby declares that the result is accurate </a:t>
          </a:r>
        </a:p>
        <a:p>
          <a:r>
            <a:rPr lang="en-US" altLang="ja-JP" sz="1200" b="0" i="0" u="none" strike="noStrike" baseline="0">
              <a:solidFill>
                <a:schemeClr val="dk1"/>
              </a:solidFill>
              <a:latin typeface="+mn-lt"/>
              <a:ea typeface="+mn-ea"/>
              <a:cs typeface="+mn-cs"/>
            </a:rPr>
            <a:t>to the best of our knowledge.</a:t>
          </a:r>
        </a:p>
        <a:p>
          <a:endParaRPr kumimoji="1" lang="ja-JP" altLang="en-US" sz="1200" b="0">
            <a:latin typeface="ＭＳ ゴシック" panose="020B0609070205080204" pitchFamily="49" charset="-128"/>
            <a:ea typeface="ＭＳ ゴシック" panose="020B0609070205080204" pitchFamily="49" charset="-128"/>
          </a:endParaRP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hyperlink" Target="mailto:info@nkkswitches.com.hk" TargetMode="External"/><Relationship Id="rId7" Type="http://schemas.openxmlformats.org/officeDocument/2006/relationships/comments" Target="../comments1.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vmlDrawing" Target="../drawings/vmlDrawing1.vml"/><Relationship Id="rId5" Type="http://schemas.openxmlformats.org/officeDocument/2006/relationships/drawing" Target="../drawings/drawing4.xml"/><Relationship Id="rId4" Type="http://schemas.openxmlformats.org/officeDocument/2006/relationships/printerSettings" Target="../printerSettings/printerSettings10.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1"/>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9" sqref="B59"/>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59"/>
      <c r="B2" s="5" t="s">
        <v>818</v>
      </c>
      <c r="C2" s="3"/>
      <c r="D2" s="175"/>
      <c r="E2" s="3"/>
      <c r="F2" s="3"/>
      <c r="G2" s="25"/>
    </row>
    <row r="3" spans="1:7">
      <c r="A3" s="359"/>
      <c r="B3" s="3" t="s">
        <v>811</v>
      </c>
      <c r="C3" s="5"/>
      <c r="D3" s="176"/>
      <c r="E3" s="3"/>
      <c r="F3" s="5"/>
      <c r="G3" s="25"/>
    </row>
    <row r="4" spans="1:7" ht="15.75">
      <c r="A4" s="359"/>
      <c r="B4" s="30" t="s">
        <v>820</v>
      </c>
      <c r="C4" s="6"/>
      <c r="D4" s="177"/>
      <c r="E4" s="3"/>
      <c r="F4" s="6"/>
      <c r="G4" s="25"/>
    </row>
    <row r="5" spans="1:7">
      <c r="A5" s="359"/>
      <c r="B5" s="29" t="s">
        <v>1009</v>
      </c>
      <c r="C5" s="4"/>
      <c r="D5" s="178"/>
      <c r="E5" s="3"/>
      <c r="F5" s="4"/>
      <c r="G5" s="25"/>
    </row>
    <row r="6" spans="1:7">
      <c r="A6" s="359"/>
      <c r="B6" s="3"/>
      <c r="C6" s="3"/>
      <c r="D6" s="175"/>
      <c r="E6" s="3"/>
      <c r="F6" s="3"/>
      <c r="G6" s="25"/>
    </row>
    <row r="7" spans="1:7">
      <c r="A7" s="359"/>
      <c r="B7" s="3"/>
      <c r="C7" s="3"/>
      <c r="D7" s="175"/>
      <c r="E7" s="3"/>
      <c r="F7" s="3"/>
      <c r="G7" s="25"/>
    </row>
    <row r="8" spans="1:7">
      <c r="A8" s="359"/>
      <c r="B8" s="3"/>
      <c r="C8" s="3"/>
      <c r="D8" s="175"/>
      <c r="E8" s="3"/>
      <c r="F8" s="3"/>
      <c r="G8" s="25"/>
    </row>
    <row r="9" spans="1:7">
      <c r="A9" s="359"/>
      <c r="B9" s="362" t="s">
        <v>821</v>
      </c>
      <c r="C9" s="362"/>
      <c r="D9" s="362"/>
      <c r="E9" s="362"/>
      <c r="F9" s="362"/>
      <c r="G9" s="25"/>
    </row>
    <row r="10" spans="1:7" ht="27" customHeight="1">
      <c r="A10" s="359"/>
      <c r="B10" s="363" t="s">
        <v>425</v>
      </c>
      <c r="C10" s="363"/>
      <c r="D10" s="363"/>
      <c r="E10" s="363"/>
      <c r="F10" s="363"/>
      <c r="G10" s="25"/>
    </row>
    <row r="11" spans="1:7" ht="27" customHeight="1">
      <c r="A11" s="359"/>
      <c r="B11" s="364"/>
      <c r="C11" s="364"/>
      <c r="D11" s="364"/>
      <c r="E11" s="364"/>
      <c r="F11" s="364"/>
      <c r="G11" s="25"/>
    </row>
    <row r="12" spans="1:7">
      <c r="A12" s="359"/>
      <c r="B12" s="31" t="s">
        <v>819</v>
      </c>
      <c r="C12" s="32" t="s">
        <v>822</v>
      </c>
      <c r="D12" s="179" t="s">
        <v>823</v>
      </c>
      <c r="E12" s="32" t="s">
        <v>595</v>
      </c>
      <c r="F12" s="32" t="s">
        <v>596</v>
      </c>
      <c r="G12" s="25"/>
    </row>
    <row r="13" spans="1:7" ht="33.75">
      <c r="A13" s="359"/>
      <c r="B13" s="2">
        <v>1</v>
      </c>
      <c r="C13" s="27" t="s">
        <v>1057</v>
      </c>
      <c r="D13" s="28" t="s">
        <v>847</v>
      </c>
      <c r="E13" s="163" t="s">
        <v>824</v>
      </c>
      <c r="F13" s="163"/>
      <c r="G13" s="25"/>
    </row>
    <row r="14" spans="1:7" ht="33.75">
      <c r="A14" s="359"/>
      <c r="B14" s="2">
        <v>2</v>
      </c>
      <c r="C14" s="27" t="s">
        <v>1057</v>
      </c>
      <c r="D14" s="28" t="s">
        <v>994</v>
      </c>
      <c r="E14" s="163" t="s">
        <v>515</v>
      </c>
      <c r="F14" s="163" t="s">
        <v>516</v>
      </c>
      <c r="G14" s="25"/>
    </row>
    <row r="15" spans="1:7" ht="89.1" customHeight="1">
      <c r="A15" s="359"/>
      <c r="B15" s="365">
        <v>2.0099999999999998</v>
      </c>
      <c r="C15" s="356" t="s">
        <v>1057</v>
      </c>
      <c r="D15" s="368" t="s">
        <v>2198</v>
      </c>
      <c r="E15" s="164" t="s">
        <v>597</v>
      </c>
      <c r="F15" s="164" t="s">
        <v>600</v>
      </c>
      <c r="G15" s="25"/>
    </row>
    <row r="16" spans="1:7" ht="99" customHeight="1">
      <c r="A16" s="359"/>
      <c r="B16" s="366"/>
      <c r="C16" s="357"/>
      <c r="D16" s="369"/>
      <c r="E16" s="165"/>
      <c r="F16" s="165" t="s">
        <v>598</v>
      </c>
      <c r="G16" s="25"/>
    </row>
    <row r="17" spans="1:7" ht="63" customHeight="1">
      <c r="A17" s="359"/>
      <c r="B17" s="367"/>
      <c r="C17" s="358"/>
      <c r="D17" s="370"/>
      <c r="E17" s="27"/>
      <c r="F17" s="27" t="s">
        <v>599</v>
      </c>
      <c r="G17" s="25"/>
    </row>
    <row r="18" spans="1:7" ht="117" customHeight="1">
      <c r="A18" s="359"/>
      <c r="B18" s="365">
        <v>2.02</v>
      </c>
      <c r="C18" s="356" t="s">
        <v>1057</v>
      </c>
      <c r="D18" s="368" t="s">
        <v>2199</v>
      </c>
      <c r="E18" s="164" t="s">
        <v>426</v>
      </c>
      <c r="F18" s="164" t="s">
        <v>510</v>
      </c>
      <c r="G18" s="25"/>
    </row>
    <row r="19" spans="1:7" ht="71.099999999999994" customHeight="1">
      <c r="A19" s="359"/>
      <c r="B19" s="366"/>
      <c r="C19" s="357"/>
      <c r="D19" s="369"/>
      <c r="E19" s="165" t="s">
        <v>514</v>
      </c>
      <c r="F19" s="165" t="s">
        <v>427</v>
      </c>
      <c r="G19" s="25"/>
    </row>
    <row r="20" spans="1:7" ht="90.75" customHeight="1">
      <c r="A20" s="359"/>
      <c r="B20" s="366"/>
      <c r="C20" s="357"/>
      <c r="D20" s="369"/>
      <c r="E20" s="165"/>
      <c r="F20" s="165" t="s">
        <v>602</v>
      </c>
      <c r="G20" s="25"/>
    </row>
    <row r="21" spans="1:7" ht="74.25" customHeight="1">
      <c r="A21" s="359"/>
      <c r="B21" s="367"/>
      <c r="C21" s="358"/>
      <c r="D21" s="370"/>
      <c r="E21" s="27"/>
      <c r="F21" s="27" t="s">
        <v>601</v>
      </c>
      <c r="G21" s="25"/>
    </row>
    <row r="22" spans="1:7" ht="90" customHeight="1">
      <c r="A22" s="359"/>
      <c r="B22" s="374">
        <v>2.0299999999999998</v>
      </c>
      <c r="C22" s="374" t="s">
        <v>794</v>
      </c>
      <c r="D22" s="377" t="s">
        <v>2200</v>
      </c>
      <c r="E22" s="356" t="s">
        <v>424</v>
      </c>
      <c r="F22" s="164" t="s">
        <v>447</v>
      </c>
      <c r="G22" s="25"/>
    </row>
    <row r="23" spans="1:7" ht="109.5" customHeight="1">
      <c r="A23" s="359"/>
      <c r="B23" s="375"/>
      <c r="C23" s="375"/>
      <c r="D23" s="378"/>
      <c r="E23" s="357"/>
      <c r="F23" s="165" t="s">
        <v>795</v>
      </c>
      <c r="G23" s="25"/>
    </row>
    <row r="24" spans="1:7" ht="74.25" customHeight="1">
      <c r="A24" s="359"/>
      <c r="B24" s="376"/>
      <c r="C24" s="376"/>
      <c r="D24" s="379"/>
      <c r="E24" s="358"/>
      <c r="F24" s="27" t="s">
        <v>423</v>
      </c>
      <c r="G24" s="25"/>
    </row>
    <row r="25" spans="1:7" ht="72" customHeight="1">
      <c r="A25" s="359"/>
      <c r="B25" s="2" t="s">
        <v>445</v>
      </c>
      <c r="C25" s="27" t="s">
        <v>446</v>
      </c>
      <c r="D25" s="28" t="s">
        <v>2201</v>
      </c>
      <c r="E25" s="27" t="s">
        <v>2196</v>
      </c>
      <c r="F25" s="27" t="s">
        <v>448</v>
      </c>
      <c r="G25" s="25"/>
    </row>
    <row r="26" spans="1:7" ht="98.1" customHeight="1">
      <c r="A26" s="359"/>
      <c r="B26" s="371">
        <v>3</v>
      </c>
      <c r="C26" s="365" t="s">
        <v>66</v>
      </c>
      <c r="D26" s="368" t="s">
        <v>2202</v>
      </c>
      <c r="E26" s="356" t="s">
        <v>0</v>
      </c>
      <c r="F26" s="164" t="s">
        <v>60</v>
      </c>
      <c r="G26" s="25"/>
    </row>
    <row r="27" spans="1:7" ht="90" customHeight="1">
      <c r="A27" s="359"/>
      <c r="B27" s="372"/>
      <c r="C27" s="366"/>
      <c r="D27" s="369"/>
      <c r="E27" s="357"/>
      <c r="F27" s="165" t="s">
        <v>55</v>
      </c>
      <c r="G27" s="25"/>
    </row>
    <row r="28" spans="1:7" ht="19.350000000000001" customHeight="1">
      <c r="A28" s="359"/>
      <c r="B28" s="372"/>
      <c r="C28" s="366"/>
      <c r="D28" s="369"/>
      <c r="E28" s="357"/>
      <c r="F28" s="165" t="s">
        <v>56</v>
      </c>
      <c r="G28" s="25"/>
    </row>
    <row r="29" spans="1:7" ht="74.45" customHeight="1">
      <c r="A29" s="359"/>
      <c r="B29" s="372"/>
      <c r="C29" s="366"/>
      <c r="D29" s="369"/>
      <c r="E29" s="357"/>
      <c r="F29" s="165" t="s">
        <v>57</v>
      </c>
      <c r="G29" s="25"/>
    </row>
    <row r="30" spans="1:7" ht="62.45" customHeight="1">
      <c r="A30" s="359"/>
      <c r="B30" s="372"/>
      <c r="C30" s="366"/>
      <c r="D30" s="369"/>
      <c r="E30" s="357"/>
      <c r="F30" s="165" t="s">
        <v>58</v>
      </c>
      <c r="G30" s="25"/>
    </row>
    <row r="31" spans="1:7" ht="81" customHeight="1">
      <c r="A31" s="359"/>
      <c r="B31" s="372"/>
      <c r="C31" s="366"/>
      <c r="D31" s="369"/>
      <c r="E31" s="357"/>
      <c r="F31" s="165" t="s">
        <v>59</v>
      </c>
      <c r="G31" s="25"/>
    </row>
    <row r="32" spans="1:7" ht="48.75" customHeight="1">
      <c r="A32" s="359"/>
      <c r="B32" s="372"/>
      <c r="C32" s="366"/>
      <c r="D32" s="369"/>
      <c r="E32" s="357"/>
      <c r="F32" s="165" t="s">
        <v>62</v>
      </c>
      <c r="G32" s="25"/>
    </row>
    <row r="33" spans="1:7" ht="98.45" customHeight="1">
      <c r="A33" s="359"/>
      <c r="B33" s="372"/>
      <c r="C33" s="366"/>
      <c r="D33" s="369"/>
      <c r="E33" s="357"/>
      <c r="F33" s="165" t="s">
        <v>61</v>
      </c>
      <c r="G33" s="25"/>
    </row>
    <row r="34" spans="1:7" ht="89.1" customHeight="1">
      <c r="A34" s="359"/>
      <c r="B34" s="372"/>
      <c r="C34" s="366"/>
      <c r="D34" s="369"/>
      <c r="E34" s="357"/>
      <c r="F34" s="165" t="s">
        <v>63</v>
      </c>
      <c r="G34" s="25"/>
    </row>
    <row r="35" spans="1:7" ht="29.1" customHeight="1">
      <c r="A35" s="359"/>
      <c r="B35" s="372"/>
      <c r="C35" s="366"/>
      <c r="D35" s="369"/>
      <c r="E35" s="357"/>
      <c r="F35" s="165" t="s">
        <v>64</v>
      </c>
      <c r="G35" s="25"/>
    </row>
    <row r="36" spans="1:7" ht="126.75">
      <c r="A36" s="359"/>
      <c r="B36" s="373"/>
      <c r="C36" s="367"/>
      <c r="D36" s="370"/>
      <c r="E36" s="358"/>
      <c r="F36" s="166" t="s">
        <v>65</v>
      </c>
      <c r="G36" s="25"/>
    </row>
    <row r="37" spans="1:7" ht="112.5">
      <c r="A37" s="359"/>
      <c r="B37" s="141">
        <v>3.01</v>
      </c>
      <c r="C37" s="142" t="s">
        <v>66</v>
      </c>
      <c r="D37" s="28" t="s">
        <v>2203</v>
      </c>
      <c r="E37" s="167" t="s">
        <v>1294</v>
      </c>
      <c r="F37" s="168" t="s">
        <v>1396</v>
      </c>
      <c r="G37" s="25"/>
    </row>
    <row r="38" spans="1:7" ht="101.25">
      <c r="A38" s="359"/>
      <c r="B38" s="141">
        <v>3.02</v>
      </c>
      <c r="C38" s="142" t="s">
        <v>1326</v>
      </c>
      <c r="D38" s="28" t="s">
        <v>2204</v>
      </c>
      <c r="E38" s="167" t="s">
        <v>1341</v>
      </c>
      <c r="F38" s="168" t="s">
        <v>1397</v>
      </c>
      <c r="G38" s="25"/>
    </row>
    <row r="39" spans="1:7" ht="101.25">
      <c r="A39" s="359"/>
      <c r="B39" s="150">
        <v>4</v>
      </c>
      <c r="C39" s="149" t="s">
        <v>1492</v>
      </c>
      <c r="D39" s="28" t="s">
        <v>2205</v>
      </c>
      <c r="E39" s="27" t="s">
        <v>2151</v>
      </c>
      <c r="F39" s="27" t="s">
        <v>1493</v>
      </c>
      <c r="G39" s="25"/>
    </row>
    <row r="40" spans="1:7" ht="56.25">
      <c r="A40" s="359"/>
      <c r="B40" s="141">
        <v>4.01</v>
      </c>
      <c r="C40" s="149" t="s">
        <v>1492</v>
      </c>
      <c r="D40" s="28" t="s">
        <v>2207</v>
      </c>
      <c r="E40" s="27" t="s">
        <v>2163</v>
      </c>
      <c r="F40" s="27" t="s">
        <v>2167</v>
      </c>
      <c r="G40" s="25"/>
    </row>
    <row r="41" spans="1:7" ht="56.25">
      <c r="A41" s="359"/>
      <c r="B41" s="141" t="s">
        <v>2194</v>
      </c>
      <c r="C41" s="149" t="s">
        <v>1492</v>
      </c>
      <c r="D41" s="28" t="s">
        <v>2206</v>
      </c>
      <c r="E41" s="27" t="s">
        <v>2197</v>
      </c>
      <c r="F41" s="27" t="s">
        <v>2195</v>
      </c>
      <c r="G41" s="25"/>
    </row>
    <row r="42" spans="1:7" ht="56.25">
      <c r="A42" s="359"/>
      <c r="B42" s="141" t="s">
        <v>2228</v>
      </c>
      <c r="C42" s="149" t="s">
        <v>1492</v>
      </c>
      <c r="D42" s="28" t="s">
        <v>2233</v>
      </c>
      <c r="E42" s="27" t="s">
        <v>2196</v>
      </c>
      <c r="F42" s="27" t="s">
        <v>2229</v>
      </c>
      <c r="G42" s="25"/>
    </row>
    <row r="43" spans="1:7" ht="123.75">
      <c r="A43" s="359"/>
      <c r="B43" s="160">
        <v>4.0999999999999996</v>
      </c>
      <c r="C43" s="149" t="s">
        <v>2232</v>
      </c>
      <c r="D43" s="161">
        <v>42867</v>
      </c>
      <c r="E43" s="169" t="s">
        <v>2235</v>
      </c>
      <c r="F43" s="27" t="s">
        <v>2234</v>
      </c>
      <c r="G43" s="25"/>
    </row>
    <row r="44" spans="1:7" ht="78.75">
      <c r="A44" s="359"/>
      <c r="B44" s="160">
        <v>4.2</v>
      </c>
      <c r="C44" s="149" t="s">
        <v>2232</v>
      </c>
      <c r="D44" s="161">
        <v>42704</v>
      </c>
      <c r="E44" s="169" t="s">
        <v>2431</v>
      </c>
      <c r="F44" s="27" t="s">
        <v>2406</v>
      </c>
      <c r="G44" s="25"/>
    </row>
    <row r="45" spans="1:7" ht="157.5">
      <c r="A45" s="359"/>
      <c r="B45" s="202">
        <v>5</v>
      </c>
      <c r="C45" s="149" t="s">
        <v>2232</v>
      </c>
      <c r="D45" s="161">
        <v>42867</v>
      </c>
      <c r="E45" s="169" t="s">
        <v>12652</v>
      </c>
      <c r="F45" s="27" t="s">
        <v>12374</v>
      </c>
      <c r="G45" s="25"/>
    </row>
    <row r="46" spans="1:7" ht="45">
      <c r="A46" s="359"/>
      <c r="B46" s="160">
        <v>5.01</v>
      </c>
      <c r="C46" s="149" t="s">
        <v>2232</v>
      </c>
      <c r="D46" s="161">
        <v>42907</v>
      </c>
      <c r="E46" s="169" t="s">
        <v>15329</v>
      </c>
      <c r="F46" s="27" t="s">
        <v>12374</v>
      </c>
      <c r="G46" s="25"/>
    </row>
    <row r="47" spans="1:7" ht="67.5">
      <c r="A47" s="359"/>
      <c r="B47" s="160">
        <v>5.0999999999999996</v>
      </c>
      <c r="C47" s="149" t="s">
        <v>2232</v>
      </c>
      <c r="D47" s="161">
        <v>43070</v>
      </c>
      <c r="E47" s="169" t="s">
        <v>12862</v>
      </c>
      <c r="F47" s="27" t="s">
        <v>12863</v>
      </c>
      <c r="G47" s="25"/>
    </row>
    <row r="48" spans="1:7" ht="56.25">
      <c r="A48" s="359"/>
      <c r="B48" s="160">
        <v>5.1100000000000003</v>
      </c>
      <c r="C48" s="149" t="s">
        <v>13097</v>
      </c>
      <c r="D48" s="161">
        <v>43217</v>
      </c>
      <c r="E48" s="169" t="s">
        <v>13199</v>
      </c>
      <c r="F48" s="27" t="s">
        <v>13124</v>
      </c>
      <c r="G48" s="25"/>
    </row>
    <row r="49" spans="1:7" ht="56.25">
      <c r="A49" s="359"/>
      <c r="B49" s="160">
        <v>5.12</v>
      </c>
      <c r="C49" s="149" t="s">
        <v>13097</v>
      </c>
      <c r="D49" s="161">
        <v>43581</v>
      </c>
      <c r="E49" s="169" t="s">
        <v>13199</v>
      </c>
      <c r="F49" s="27" t="s">
        <v>13741</v>
      </c>
      <c r="G49" s="25"/>
    </row>
    <row r="50" spans="1:7" ht="78.75">
      <c r="A50" s="359"/>
      <c r="B50" s="202">
        <v>6</v>
      </c>
      <c r="C50" s="149" t="s">
        <v>13097</v>
      </c>
      <c r="D50" s="161">
        <v>43964</v>
      </c>
      <c r="E50" s="169" t="s">
        <v>13953</v>
      </c>
      <c r="F50" s="27" t="s">
        <v>13744</v>
      </c>
      <c r="G50" s="25"/>
    </row>
    <row r="51" spans="1:7" ht="45">
      <c r="A51" s="359"/>
      <c r="B51" s="160">
        <v>6.01</v>
      </c>
      <c r="C51" s="149" t="s">
        <v>13097</v>
      </c>
      <c r="D51" s="161">
        <v>43970</v>
      </c>
      <c r="E51" s="169" t="s">
        <v>15330</v>
      </c>
      <c r="F51" s="169" t="s">
        <v>13744</v>
      </c>
      <c r="G51" s="25"/>
    </row>
    <row r="52" spans="1:7" ht="45">
      <c r="A52" s="359"/>
      <c r="B52" s="160">
        <v>6.1</v>
      </c>
      <c r="C52" s="149" t="s">
        <v>13097</v>
      </c>
      <c r="D52" s="161">
        <v>44314</v>
      </c>
      <c r="E52" s="169" t="s">
        <v>15323</v>
      </c>
      <c r="F52" s="169" t="s">
        <v>14913</v>
      </c>
      <c r="G52" s="25"/>
    </row>
    <row r="53" spans="1:7" ht="45">
      <c r="A53" s="359"/>
      <c r="B53" s="160">
        <v>6.2</v>
      </c>
      <c r="C53" s="149" t="s">
        <v>13097</v>
      </c>
      <c r="D53" s="161">
        <v>44678</v>
      </c>
      <c r="E53" s="169" t="s">
        <v>15323</v>
      </c>
      <c r="F53" s="169" t="s">
        <v>15322</v>
      </c>
      <c r="G53" s="25"/>
    </row>
    <row r="54" spans="1:7" ht="45">
      <c r="A54" s="359"/>
      <c r="B54" s="160">
        <v>6.21</v>
      </c>
      <c r="C54" s="149" t="s">
        <v>13097</v>
      </c>
      <c r="D54" s="161">
        <v>44687</v>
      </c>
      <c r="E54" s="169" t="s">
        <v>15331</v>
      </c>
      <c r="F54" s="169" t="s">
        <v>15322</v>
      </c>
      <c r="G54" s="25"/>
    </row>
    <row r="55" spans="1:7" ht="45">
      <c r="A55" s="359"/>
      <c r="B55" s="160">
        <v>6.22</v>
      </c>
      <c r="C55" s="149" t="s">
        <v>13097</v>
      </c>
      <c r="D55" s="274">
        <v>44692</v>
      </c>
      <c r="E55" s="169" t="s">
        <v>15330</v>
      </c>
      <c r="F55" s="169" t="s">
        <v>15322</v>
      </c>
      <c r="G55" s="25"/>
    </row>
    <row r="56" spans="1:7" ht="56.25">
      <c r="A56" s="359"/>
      <c r="B56" s="202">
        <v>6.3</v>
      </c>
      <c r="C56" s="149" t="s">
        <v>13097</v>
      </c>
      <c r="D56" s="274">
        <v>45051</v>
      </c>
      <c r="E56" s="169" t="s">
        <v>15590</v>
      </c>
      <c r="F56" s="169" t="s">
        <v>15371</v>
      </c>
      <c r="G56" s="25"/>
    </row>
    <row r="57" spans="1:7" ht="45">
      <c r="A57" s="359"/>
      <c r="B57" s="160">
        <v>6.31</v>
      </c>
      <c r="C57" s="149" t="s">
        <v>13097</v>
      </c>
      <c r="D57" s="274">
        <v>45072</v>
      </c>
      <c r="E57" s="169" t="s">
        <v>15592</v>
      </c>
      <c r="F57" s="169" t="s">
        <v>15371</v>
      </c>
      <c r="G57" s="25"/>
    </row>
    <row r="58" spans="1:7" ht="40.5" customHeight="1">
      <c r="A58" s="359"/>
      <c r="B58" s="202">
        <v>6.4</v>
      </c>
      <c r="C58" s="149" t="s">
        <v>13097</v>
      </c>
      <c r="D58" s="274">
        <v>45408</v>
      </c>
      <c r="E58" s="169" t="s">
        <v>15594</v>
      </c>
      <c r="F58" s="169" t="s">
        <v>15593</v>
      </c>
      <c r="G58" s="25"/>
    </row>
    <row r="59" spans="1:7" ht="32.450000000000003" customHeight="1">
      <c r="A59" s="359"/>
      <c r="B59" s="202">
        <v>6.5</v>
      </c>
      <c r="C59" s="149" t="s">
        <v>13097</v>
      </c>
      <c r="D59" s="274">
        <v>45772</v>
      </c>
      <c r="E59" s="169" t="s">
        <v>15669</v>
      </c>
      <c r="F59" s="169" t="s">
        <v>15720</v>
      </c>
      <c r="G59" s="25"/>
    </row>
    <row r="60" spans="1:7" ht="13.5" thickBot="1">
      <c r="A60" s="360"/>
      <c r="B60" s="361" t="str">
        <f ca="1">OFFSET(L!$C$1,MATCH("General"&amp;"Cpy",L!$A:$A,0)-1,SL,,)</f>
        <v>© 2025 Responsible Minerals Initiative. All rights reserved.</v>
      </c>
      <c r="C60" s="361"/>
      <c r="D60" s="361"/>
      <c r="E60" s="361"/>
      <c r="F60" s="361"/>
      <c r="G60" s="26"/>
    </row>
    <row r="61" spans="1:7" ht="13.5" thickTop="1"/>
  </sheetData>
  <sheetProtection algorithmName="SHA-512" hashValue="QT9CxjsbBs2mhj26/2KRLh5gj1jmpLCnH1jPjbgQlTg+01Y07aSyWQYcMWbb2u86KNCa/cUEmU9taMachXT5OA==" saltValue="c+YYfXnc/jplXt05Ra9shg=="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C22:C24"/>
    <mergeCell ref="D22:D24"/>
    <mergeCell ref="E22:E24"/>
    <mergeCell ref="A2:A60"/>
    <mergeCell ref="B60:F60"/>
    <mergeCell ref="B9:F9"/>
    <mergeCell ref="B10:F11"/>
    <mergeCell ref="B15:B17"/>
    <mergeCell ref="C15:C17"/>
    <mergeCell ref="D15:D17"/>
    <mergeCell ref="B18:B21"/>
    <mergeCell ref="C18:C21"/>
    <mergeCell ref="D18:D21"/>
    <mergeCell ref="E26:E36"/>
    <mergeCell ref="D26:D36"/>
    <mergeCell ref="C26:C36"/>
    <mergeCell ref="B26:B36"/>
    <mergeCell ref="B22:B24"/>
  </mergeCells>
  <phoneticPr fontId="102"/>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850</v>
      </c>
      <c r="B1" s="64" t="s">
        <v>12667</v>
      </c>
    </row>
    <row r="2" spans="1:2">
      <c r="A2" t="s">
        <v>12404</v>
      </c>
      <c r="B2" t="s">
        <v>12894</v>
      </c>
    </row>
    <row r="3" spans="1:2">
      <c r="A3" t="s">
        <v>12417</v>
      </c>
      <c r="B3" t="s">
        <v>12904</v>
      </c>
    </row>
    <row r="4" spans="1:2">
      <c r="A4" t="s">
        <v>12408</v>
      </c>
      <c r="B4" t="s">
        <v>12897</v>
      </c>
    </row>
    <row r="5" spans="1:2">
      <c r="A5" t="s">
        <v>12464</v>
      </c>
      <c r="B5" t="s">
        <v>12942</v>
      </c>
    </row>
    <row r="6" spans="1:2">
      <c r="A6" t="s">
        <v>12413</v>
      </c>
      <c r="B6" t="s">
        <v>12902</v>
      </c>
    </row>
    <row r="7" spans="1:2">
      <c r="A7" t="s">
        <v>12402</v>
      </c>
      <c r="B7" t="s">
        <v>1060</v>
      </c>
    </row>
    <row r="8" spans="1:2">
      <c r="A8" t="s">
        <v>12410</v>
      </c>
      <c r="B8" t="s">
        <v>12899</v>
      </c>
    </row>
    <row r="9" spans="1:2">
      <c r="A9" t="s">
        <v>12406</v>
      </c>
      <c r="B9" t="s">
        <v>12896</v>
      </c>
    </row>
    <row r="10" spans="1:2">
      <c r="A10" t="s">
        <v>12411</v>
      </c>
      <c r="B10" t="s">
        <v>12900</v>
      </c>
    </row>
    <row r="11" spans="1:2">
      <c r="A11" t="s">
        <v>12405</v>
      </c>
      <c r="B11" t="s">
        <v>12895</v>
      </c>
    </row>
    <row r="12" spans="1:2">
      <c r="A12" t="s">
        <v>12412</v>
      </c>
      <c r="B12" t="s">
        <v>12901</v>
      </c>
    </row>
    <row r="13" spans="1:2">
      <c r="A13" t="s">
        <v>12409</v>
      </c>
      <c r="B13" t="s">
        <v>12898</v>
      </c>
    </row>
    <row r="14" spans="1:2">
      <c r="A14" t="s">
        <v>12416</v>
      </c>
      <c r="B14" t="s">
        <v>12903</v>
      </c>
    </row>
    <row r="15" spans="1:2">
      <c r="A15" t="s">
        <v>12415</v>
      </c>
      <c r="B15" t="s">
        <v>1062</v>
      </c>
    </row>
    <row r="16" spans="1:2">
      <c r="A16" t="s">
        <v>12414</v>
      </c>
      <c r="B16" t="s">
        <v>1063</v>
      </c>
    </row>
    <row r="17" spans="1:2">
      <c r="A17" t="s">
        <v>12418</v>
      </c>
      <c r="B17" t="s">
        <v>12905</v>
      </c>
    </row>
    <row r="18" spans="1:2">
      <c r="A18" t="s">
        <v>12434</v>
      </c>
      <c r="B18" t="s">
        <v>12918</v>
      </c>
    </row>
    <row r="19" spans="1:2">
      <c r="A19" t="s">
        <v>12425</v>
      </c>
      <c r="B19" t="s">
        <v>12911</v>
      </c>
    </row>
    <row r="20" spans="1:2">
      <c r="A20" t="s">
        <v>12421</v>
      </c>
      <c r="B20" t="s">
        <v>12908</v>
      </c>
    </row>
    <row r="21" spans="1:2">
      <c r="A21" t="s">
        <v>12420</v>
      </c>
      <c r="B21" t="s">
        <v>12907</v>
      </c>
    </row>
    <row r="22" spans="1:2">
      <c r="A22" t="s">
        <v>12438</v>
      </c>
      <c r="B22" t="s">
        <v>12922</v>
      </c>
    </row>
    <row r="23" spans="1:2">
      <c r="A23" t="s">
        <v>12422</v>
      </c>
      <c r="B23" t="s">
        <v>1064</v>
      </c>
    </row>
    <row r="24" spans="1:2">
      <c r="A24" t="s">
        <v>12439</v>
      </c>
      <c r="B24" t="s">
        <v>12923</v>
      </c>
    </row>
    <row r="25" spans="1:2">
      <c r="A25" t="s">
        <v>12427</v>
      </c>
      <c r="B25" t="s">
        <v>12913</v>
      </c>
    </row>
    <row r="26" spans="1:2">
      <c r="A26" t="s">
        <v>12429</v>
      </c>
      <c r="B26" t="s">
        <v>12915</v>
      </c>
    </row>
    <row r="27" spans="1:2">
      <c r="A27" t="s">
        <v>12435</v>
      </c>
      <c r="B27" t="s">
        <v>12919</v>
      </c>
    </row>
    <row r="28" spans="1:2">
      <c r="A28" t="s">
        <v>12431</v>
      </c>
      <c r="B28" t="s">
        <v>2382</v>
      </c>
    </row>
    <row r="29" spans="1:2">
      <c r="A29" t="s">
        <v>12432</v>
      </c>
      <c r="B29" t="s">
        <v>12917</v>
      </c>
    </row>
    <row r="30" spans="1:2">
      <c r="A30" t="s">
        <v>12419</v>
      </c>
      <c r="B30" t="s">
        <v>12906</v>
      </c>
    </row>
    <row r="31" spans="1:2">
      <c r="A31" t="s">
        <v>12437</v>
      </c>
      <c r="B31" t="s">
        <v>12921</v>
      </c>
    </row>
    <row r="32" spans="1:2">
      <c r="A32" t="s">
        <v>12436</v>
      </c>
      <c r="B32" t="s">
        <v>12920</v>
      </c>
    </row>
    <row r="33" spans="1:2">
      <c r="A33" t="s">
        <v>12433</v>
      </c>
      <c r="B33" t="s">
        <v>1065</v>
      </c>
    </row>
    <row r="34" spans="1:2">
      <c r="A34" t="s">
        <v>12508</v>
      </c>
      <c r="B34" t="s">
        <v>12980</v>
      </c>
    </row>
    <row r="35" spans="1:2">
      <c r="A35" t="s">
        <v>12430</v>
      </c>
      <c r="B35" t="s">
        <v>12916</v>
      </c>
    </row>
    <row r="36" spans="1:2">
      <c r="A36" t="s">
        <v>12424</v>
      </c>
      <c r="B36" t="s">
        <v>12910</v>
      </c>
    </row>
    <row r="37" spans="1:2">
      <c r="A37" t="s">
        <v>12423</v>
      </c>
      <c r="B37" t="s">
        <v>12909</v>
      </c>
    </row>
    <row r="38" spans="1:2">
      <c r="A38" t="s">
        <v>12426</v>
      </c>
      <c r="B38" t="s">
        <v>12912</v>
      </c>
    </row>
    <row r="39" spans="1:2">
      <c r="A39" t="s">
        <v>12454</v>
      </c>
      <c r="B39" t="s">
        <v>12934</v>
      </c>
    </row>
    <row r="40" spans="1:2">
      <c r="A40" t="s">
        <v>12519</v>
      </c>
      <c r="B40" t="s">
        <v>12988</v>
      </c>
    </row>
    <row r="41" spans="1:2">
      <c r="A41" t="s">
        <v>12449</v>
      </c>
      <c r="B41" t="s">
        <v>12930</v>
      </c>
    </row>
    <row r="42" spans="1:2">
      <c r="A42" t="s">
        <v>12440</v>
      </c>
      <c r="B42" t="s">
        <v>1066</v>
      </c>
    </row>
    <row r="43" spans="1:2">
      <c r="A43" t="s">
        <v>12526</v>
      </c>
      <c r="B43" t="s">
        <v>12994</v>
      </c>
    </row>
    <row r="44" spans="1:2">
      <c r="A44" t="s">
        <v>12443</v>
      </c>
      <c r="B44" t="s">
        <v>12926</v>
      </c>
    </row>
    <row r="45" spans="1:2">
      <c r="A45" t="s">
        <v>12616</v>
      </c>
      <c r="B45" t="s">
        <v>13068</v>
      </c>
    </row>
    <row r="46" spans="1:2">
      <c r="A46" t="s">
        <v>12448</v>
      </c>
      <c r="B46" t="s">
        <v>1068</v>
      </c>
    </row>
    <row r="47" spans="1:2">
      <c r="A47" t="s">
        <v>12450</v>
      </c>
      <c r="B47" t="s">
        <v>1069</v>
      </c>
    </row>
    <row r="48" spans="1:2">
      <c r="A48" t="s">
        <v>12456</v>
      </c>
      <c r="B48" t="s">
        <v>12936</v>
      </c>
    </row>
    <row r="49" spans="1:2">
      <c r="A49" t="s">
        <v>12441</v>
      </c>
      <c r="B49" t="s">
        <v>12924</v>
      </c>
    </row>
    <row r="50" spans="1:2">
      <c r="A50" t="s">
        <v>12451</v>
      </c>
      <c r="B50" t="s">
        <v>12931</v>
      </c>
    </row>
    <row r="51" spans="1:2">
      <c r="A51" t="s">
        <v>12521</v>
      </c>
      <c r="B51" t="s">
        <v>12990</v>
      </c>
    </row>
    <row r="52" spans="1:2">
      <c r="A52" t="s">
        <v>12444</v>
      </c>
      <c r="B52" t="s">
        <v>12927</v>
      </c>
    </row>
    <row r="53" spans="1:2">
      <c r="A53" t="s">
        <v>12442</v>
      </c>
      <c r="B53" t="s">
        <v>12925</v>
      </c>
    </row>
    <row r="54" spans="1:2">
      <c r="A54" t="s">
        <v>12447</v>
      </c>
      <c r="B54" t="s">
        <v>12929</v>
      </c>
    </row>
    <row r="55" spans="1:2">
      <c r="A55" t="s">
        <v>12452</v>
      </c>
      <c r="B55" t="s">
        <v>12932</v>
      </c>
    </row>
    <row r="56" spans="1:2">
      <c r="A56" t="s">
        <v>12446</v>
      </c>
      <c r="B56" t="s">
        <v>12928</v>
      </c>
    </row>
    <row r="57" spans="1:2">
      <c r="A57" t="s">
        <v>12500</v>
      </c>
      <c r="B57" t="s">
        <v>12974</v>
      </c>
    </row>
    <row r="58" spans="1:2">
      <c r="A58" t="s">
        <v>12453</v>
      </c>
      <c r="B58" t="s">
        <v>12933</v>
      </c>
    </row>
    <row r="59" spans="1:2">
      <c r="A59" t="s">
        <v>12455</v>
      </c>
      <c r="B59" t="s">
        <v>12935</v>
      </c>
    </row>
    <row r="60" spans="1:2">
      <c r="A60" t="s">
        <v>12457</v>
      </c>
      <c r="B60" t="s">
        <v>12937</v>
      </c>
    </row>
    <row r="61" spans="1:2">
      <c r="A61" t="s">
        <v>12458</v>
      </c>
      <c r="B61" t="s">
        <v>13409</v>
      </c>
    </row>
    <row r="62" spans="1:2">
      <c r="A62" t="s">
        <v>12461</v>
      </c>
      <c r="B62" t="s">
        <v>12939</v>
      </c>
    </row>
    <row r="63" spans="1:2">
      <c r="A63" t="s">
        <v>12460</v>
      </c>
      <c r="B63" t="s">
        <v>12938</v>
      </c>
    </row>
    <row r="64" spans="1:2">
      <c r="A64" t="s">
        <v>12462</v>
      </c>
      <c r="B64" t="s">
        <v>12940</v>
      </c>
    </row>
    <row r="65" spans="1:2">
      <c r="A65" t="s">
        <v>12463</v>
      </c>
      <c r="B65" t="s">
        <v>12941</v>
      </c>
    </row>
    <row r="66" spans="1:2">
      <c r="A66" t="s">
        <v>12465</v>
      </c>
      <c r="B66" t="s">
        <v>12943</v>
      </c>
    </row>
    <row r="67" spans="1:2">
      <c r="A67" t="s">
        <v>12467</v>
      </c>
      <c r="B67" t="s">
        <v>12944</v>
      </c>
    </row>
    <row r="68" spans="1:2">
      <c r="A68" t="s">
        <v>12611</v>
      </c>
      <c r="B68" t="s">
        <v>13064</v>
      </c>
    </row>
    <row r="69" spans="1:2">
      <c r="A69" t="s">
        <v>12490</v>
      </c>
      <c r="B69" t="s">
        <v>12964</v>
      </c>
    </row>
    <row r="70" spans="1:2">
      <c r="A70" t="s">
        <v>12469</v>
      </c>
      <c r="B70" t="s">
        <v>12946</v>
      </c>
    </row>
    <row r="71" spans="1:2">
      <c r="A71" t="s">
        <v>12466</v>
      </c>
      <c r="B71" t="s">
        <v>1072</v>
      </c>
    </row>
    <row r="72" spans="1:2">
      <c r="A72" t="s">
        <v>12614</v>
      </c>
      <c r="B72" t="s">
        <v>13410</v>
      </c>
    </row>
    <row r="73" spans="1:2">
      <c r="A73" t="s">
        <v>12471</v>
      </c>
      <c r="B73" t="s">
        <v>12947</v>
      </c>
    </row>
    <row r="74" spans="1:2">
      <c r="A74" t="s">
        <v>12474</v>
      </c>
      <c r="B74" t="s">
        <v>12950</v>
      </c>
    </row>
    <row r="75" spans="1:2">
      <c r="A75" t="s">
        <v>12476</v>
      </c>
      <c r="B75" t="s">
        <v>12952</v>
      </c>
    </row>
    <row r="76" spans="1:2">
      <c r="A76" t="s">
        <v>12473</v>
      </c>
      <c r="B76" t="s">
        <v>12949</v>
      </c>
    </row>
    <row r="77" spans="1:2">
      <c r="A77" t="s">
        <v>12472</v>
      </c>
      <c r="B77" t="s">
        <v>12948</v>
      </c>
    </row>
    <row r="78" spans="1:2">
      <c r="A78" t="s">
        <v>12477</v>
      </c>
      <c r="B78" t="s">
        <v>1073</v>
      </c>
    </row>
    <row r="79" spans="1:2">
      <c r="A79" t="s">
        <v>12482</v>
      </c>
      <c r="B79" t="s">
        <v>12956</v>
      </c>
    </row>
    <row r="80" spans="1:2">
      <c r="A80" t="s">
        <v>12576</v>
      </c>
      <c r="B80" t="s">
        <v>13036</v>
      </c>
    </row>
    <row r="81" spans="1:2">
      <c r="A81" t="s">
        <v>12617</v>
      </c>
      <c r="B81" t="s">
        <v>13069</v>
      </c>
    </row>
    <row r="82" spans="1:2">
      <c r="A82" t="s">
        <v>12478</v>
      </c>
      <c r="B82" t="s">
        <v>12953</v>
      </c>
    </row>
    <row r="83" spans="1:2">
      <c r="A83" t="s">
        <v>12487</v>
      </c>
      <c r="B83" t="s">
        <v>12961</v>
      </c>
    </row>
    <row r="84" spans="1:2">
      <c r="A84" t="s">
        <v>12481</v>
      </c>
      <c r="B84" t="s">
        <v>12955</v>
      </c>
    </row>
    <row r="85" spans="1:2">
      <c r="A85" t="s">
        <v>12459</v>
      </c>
      <c r="B85" t="s">
        <v>1070</v>
      </c>
    </row>
    <row r="86" spans="1:2">
      <c r="A86" t="s">
        <v>12484</v>
      </c>
      <c r="B86" t="s">
        <v>12958</v>
      </c>
    </row>
    <row r="87" spans="1:2">
      <c r="A87" t="s">
        <v>12485</v>
      </c>
      <c r="B87" t="s">
        <v>12959</v>
      </c>
    </row>
    <row r="88" spans="1:2">
      <c r="A88" t="s">
        <v>12491</v>
      </c>
      <c r="B88" t="s">
        <v>12965</v>
      </c>
    </row>
    <row r="89" spans="1:2">
      <c r="A89" t="s">
        <v>12486</v>
      </c>
      <c r="B89" t="s">
        <v>12960</v>
      </c>
    </row>
    <row r="90" spans="1:2">
      <c r="A90" t="s">
        <v>12480</v>
      </c>
      <c r="B90" t="s">
        <v>12954</v>
      </c>
    </row>
    <row r="91" spans="1:2">
      <c r="A91" t="s">
        <v>12489</v>
      </c>
      <c r="B91" t="s">
        <v>12963</v>
      </c>
    </row>
    <row r="92" spans="1:2">
      <c r="A92" t="s">
        <v>12494</v>
      </c>
      <c r="B92" t="s">
        <v>12968</v>
      </c>
    </row>
    <row r="93" spans="1:2">
      <c r="A93" t="s">
        <v>12493</v>
      </c>
      <c r="B93" t="s">
        <v>12967</v>
      </c>
    </row>
    <row r="94" spans="1:2">
      <c r="A94" t="s">
        <v>12483</v>
      </c>
      <c r="B94" t="s">
        <v>12957</v>
      </c>
    </row>
    <row r="95" spans="1:2">
      <c r="A95" t="s">
        <v>12488</v>
      </c>
      <c r="B95" t="s">
        <v>12962</v>
      </c>
    </row>
    <row r="96" spans="1:2">
      <c r="A96" t="s">
        <v>12495</v>
      </c>
      <c r="B96" t="s">
        <v>12969</v>
      </c>
    </row>
    <row r="97" spans="1:2">
      <c r="A97" t="s">
        <v>12496</v>
      </c>
      <c r="B97" t="s">
        <v>12970</v>
      </c>
    </row>
    <row r="98" spans="1:2">
      <c r="A98" t="s">
        <v>12501</v>
      </c>
      <c r="B98" t="s">
        <v>12975</v>
      </c>
    </row>
    <row r="99" spans="1:2">
      <c r="A99" t="s">
        <v>12498</v>
      </c>
      <c r="B99" t="s">
        <v>12972</v>
      </c>
    </row>
    <row r="100" spans="1:2">
      <c r="A100" t="s">
        <v>12637</v>
      </c>
      <c r="B100" t="s">
        <v>13083</v>
      </c>
    </row>
    <row r="101" spans="1:2">
      <c r="A101" t="s">
        <v>12499</v>
      </c>
      <c r="B101" t="s">
        <v>12973</v>
      </c>
    </row>
    <row r="102" spans="1:2">
      <c r="A102" t="s">
        <v>12497</v>
      </c>
      <c r="B102" t="s">
        <v>12971</v>
      </c>
    </row>
    <row r="103" spans="1:2">
      <c r="A103" t="s">
        <v>12502</v>
      </c>
      <c r="B103" t="s">
        <v>12976</v>
      </c>
    </row>
    <row r="104" spans="1:2">
      <c r="A104" t="s">
        <v>12511</v>
      </c>
      <c r="B104" t="s">
        <v>12983</v>
      </c>
    </row>
    <row r="105" spans="1:2">
      <c r="A105" t="s">
        <v>12507</v>
      </c>
      <c r="B105" t="s">
        <v>1075</v>
      </c>
    </row>
    <row r="106" spans="1:2">
      <c r="A106" t="s">
        <v>12503</v>
      </c>
      <c r="B106" t="s">
        <v>1074</v>
      </c>
    </row>
    <row r="107" spans="1:2">
      <c r="A107" t="s">
        <v>12510</v>
      </c>
      <c r="B107" t="s">
        <v>12982</v>
      </c>
    </row>
    <row r="108" spans="1:2">
      <c r="A108" t="s">
        <v>12509</v>
      </c>
      <c r="B108" t="s">
        <v>12981</v>
      </c>
    </row>
    <row r="109" spans="1:2">
      <c r="A109" t="s">
        <v>12504</v>
      </c>
      <c r="B109" t="s">
        <v>12977</v>
      </c>
    </row>
    <row r="110" spans="1:2">
      <c r="A110" t="s">
        <v>12506</v>
      </c>
      <c r="B110" t="s">
        <v>12979</v>
      </c>
    </row>
    <row r="111" spans="1:2">
      <c r="A111" t="s">
        <v>12505</v>
      </c>
      <c r="B111" t="s">
        <v>12978</v>
      </c>
    </row>
    <row r="112" spans="1:2">
      <c r="A112" t="s">
        <v>12512</v>
      </c>
      <c r="B112" t="s">
        <v>1076</v>
      </c>
    </row>
    <row r="113" spans="1:2">
      <c r="A113" t="s">
        <v>12514</v>
      </c>
      <c r="B113" t="s">
        <v>12985</v>
      </c>
    </row>
    <row r="114" spans="1:2">
      <c r="A114" t="s">
        <v>12516</v>
      </c>
      <c r="B114" t="s">
        <v>1077</v>
      </c>
    </row>
    <row r="115" spans="1:2">
      <c r="A115" t="s">
        <v>12513</v>
      </c>
      <c r="B115" t="s">
        <v>12984</v>
      </c>
    </row>
    <row r="116" spans="1:2">
      <c r="A116" t="s">
        <v>12515</v>
      </c>
      <c r="B116" t="s">
        <v>12986</v>
      </c>
    </row>
    <row r="117" spans="1:2">
      <c r="A117" t="s">
        <v>12527</v>
      </c>
      <c r="B117" t="s">
        <v>1078</v>
      </c>
    </row>
    <row r="118" spans="1:2">
      <c r="A118" t="s">
        <v>12517</v>
      </c>
      <c r="B118" t="s">
        <v>12987</v>
      </c>
    </row>
    <row r="119" spans="1:2">
      <c r="A119" t="s">
        <v>12520</v>
      </c>
      <c r="B119" t="s">
        <v>12989</v>
      </c>
    </row>
    <row r="120" spans="1:2">
      <c r="A120" t="s">
        <v>12523</v>
      </c>
      <c r="B120" t="s">
        <v>12992</v>
      </c>
    </row>
    <row r="121" spans="1:2">
      <c r="A121" t="s">
        <v>12524</v>
      </c>
      <c r="B121" t="s">
        <v>1080</v>
      </c>
    </row>
    <row r="122" spans="1:2">
      <c r="A122" t="s">
        <v>12525</v>
      </c>
      <c r="B122" t="s">
        <v>12993</v>
      </c>
    </row>
    <row r="123" spans="1:2">
      <c r="A123" t="s">
        <v>12518</v>
      </c>
      <c r="B123" t="s">
        <v>1079</v>
      </c>
    </row>
    <row r="124" spans="1:2">
      <c r="A124" t="s">
        <v>12528</v>
      </c>
      <c r="B124" t="s">
        <v>12995</v>
      </c>
    </row>
    <row r="125" spans="1:2">
      <c r="A125" t="s">
        <v>12537</v>
      </c>
      <c r="B125" t="s">
        <v>13003</v>
      </c>
    </row>
    <row r="126" spans="1:2">
      <c r="A126" t="s">
        <v>12529</v>
      </c>
      <c r="B126" t="s">
        <v>12996</v>
      </c>
    </row>
    <row r="127" spans="1:2">
      <c r="A127" t="s">
        <v>12534</v>
      </c>
      <c r="B127" t="s">
        <v>13001</v>
      </c>
    </row>
    <row r="128" spans="1:2">
      <c r="A128" t="s">
        <v>12533</v>
      </c>
      <c r="B128" t="s">
        <v>13000</v>
      </c>
    </row>
    <row r="129" spans="1:2">
      <c r="A129" t="s">
        <v>12538</v>
      </c>
      <c r="B129" t="s">
        <v>13004</v>
      </c>
    </row>
    <row r="130" spans="1:2">
      <c r="A130" t="s">
        <v>12531</v>
      </c>
      <c r="B130" t="s">
        <v>12998</v>
      </c>
    </row>
    <row r="131" spans="1:2">
      <c r="A131" t="s">
        <v>12535</v>
      </c>
      <c r="B131" t="s">
        <v>1081</v>
      </c>
    </row>
    <row r="132" spans="1:2">
      <c r="A132" t="s">
        <v>12536</v>
      </c>
      <c r="B132" t="s">
        <v>13002</v>
      </c>
    </row>
    <row r="133" spans="1:2">
      <c r="A133" t="s">
        <v>12550</v>
      </c>
      <c r="B133" t="s">
        <v>13014</v>
      </c>
    </row>
    <row r="134" spans="1:2">
      <c r="A134" t="s">
        <v>12546</v>
      </c>
      <c r="B134" t="s">
        <v>13952</v>
      </c>
    </row>
    <row r="135" spans="1:2">
      <c r="A135" t="s">
        <v>12544</v>
      </c>
      <c r="B135" t="s">
        <v>13010</v>
      </c>
    </row>
    <row r="136" spans="1:2">
      <c r="A136" t="s">
        <v>12558</v>
      </c>
      <c r="B136" t="s">
        <v>13022</v>
      </c>
    </row>
    <row r="137" spans="1:2">
      <c r="A137" t="s">
        <v>12560</v>
      </c>
      <c r="B137" t="s">
        <v>1084</v>
      </c>
    </row>
    <row r="138" spans="1:2">
      <c r="A138" t="s">
        <v>12557</v>
      </c>
      <c r="B138" t="s">
        <v>13021</v>
      </c>
    </row>
    <row r="139" spans="1:2">
      <c r="A139" t="s">
        <v>12547</v>
      </c>
      <c r="B139" t="s">
        <v>13012</v>
      </c>
    </row>
    <row r="140" spans="1:2">
      <c r="A140" t="s">
        <v>12555</v>
      </c>
      <c r="B140" t="s">
        <v>13019</v>
      </c>
    </row>
    <row r="141" spans="1:2">
      <c r="A141" t="s">
        <v>12545</v>
      </c>
      <c r="B141" t="s">
        <v>13011</v>
      </c>
    </row>
    <row r="142" spans="1:2">
      <c r="A142" t="s">
        <v>12552</v>
      </c>
      <c r="B142" t="s">
        <v>13016</v>
      </c>
    </row>
    <row r="143" spans="1:2">
      <c r="A143" t="s">
        <v>12553</v>
      </c>
      <c r="B143" t="s">
        <v>13017</v>
      </c>
    </row>
    <row r="144" spans="1:2">
      <c r="A144" t="s">
        <v>12556</v>
      </c>
      <c r="B144" t="s">
        <v>13020</v>
      </c>
    </row>
    <row r="145" spans="1:2">
      <c r="A145" t="s">
        <v>12647</v>
      </c>
      <c r="B145" t="s">
        <v>13092</v>
      </c>
    </row>
    <row r="146" spans="1:2">
      <c r="A146" t="s">
        <v>12559</v>
      </c>
      <c r="B146" t="s">
        <v>1082</v>
      </c>
    </row>
    <row r="147" spans="1:2">
      <c r="A147" t="s">
        <v>12475</v>
      </c>
      <c r="B147" t="s">
        <v>12951</v>
      </c>
    </row>
    <row r="148" spans="1:2">
      <c r="A148" t="s">
        <v>12541</v>
      </c>
      <c r="B148" t="s">
        <v>13007</v>
      </c>
    </row>
    <row r="149" spans="1:2">
      <c r="A149" t="s">
        <v>12540</v>
      </c>
      <c r="B149" t="s">
        <v>13006</v>
      </c>
    </row>
    <row r="150" spans="1:2">
      <c r="A150" t="s">
        <v>12549</v>
      </c>
      <c r="B150" t="s">
        <v>13013</v>
      </c>
    </row>
    <row r="151" spans="1:2">
      <c r="A151" t="s">
        <v>12542</v>
      </c>
      <c r="B151" t="s">
        <v>13008</v>
      </c>
    </row>
    <row r="152" spans="1:2">
      <c r="A152" t="s">
        <v>12554</v>
      </c>
      <c r="B152" t="s">
        <v>13018</v>
      </c>
    </row>
    <row r="153" spans="1:2">
      <c r="A153" t="s">
        <v>12539</v>
      </c>
      <c r="B153" t="s">
        <v>13005</v>
      </c>
    </row>
    <row r="154" spans="1:2">
      <c r="A154" t="s">
        <v>12561</v>
      </c>
      <c r="B154" t="s">
        <v>13023</v>
      </c>
    </row>
    <row r="155" spans="1:2">
      <c r="A155" t="s">
        <v>12548</v>
      </c>
      <c r="B155" t="s">
        <v>1083</v>
      </c>
    </row>
    <row r="156" spans="1:2">
      <c r="A156" t="s">
        <v>12562</v>
      </c>
      <c r="B156" t="s">
        <v>13024</v>
      </c>
    </row>
    <row r="157" spans="1:2">
      <c r="A157" t="s">
        <v>12570</v>
      </c>
      <c r="B157" t="s">
        <v>13032</v>
      </c>
    </row>
    <row r="158" spans="1:2">
      <c r="A158" t="s">
        <v>12569</v>
      </c>
      <c r="B158" t="s">
        <v>13031</v>
      </c>
    </row>
    <row r="159" spans="1:2">
      <c r="A159" t="s">
        <v>12568</v>
      </c>
      <c r="B159" t="s">
        <v>1085</v>
      </c>
    </row>
    <row r="160" spans="1:2">
      <c r="A160" t="s">
        <v>12563</v>
      </c>
      <c r="B160" t="s">
        <v>13025</v>
      </c>
    </row>
    <row r="161" spans="1:2">
      <c r="A161" t="s">
        <v>12572</v>
      </c>
      <c r="B161" t="s">
        <v>1086</v>
      </c>
    </row>
    <row r="162" spans="1:2">
      <c r="A162" t="s">
        <v>12567</v>
      </c>
      <c r="B162" t="s">
        <v>13029</v>
      </c>
    </row>
    <row r="163" spans="1:2">
      <c r="A163" t="s">
        <v>12564</v>
      </c>
      <c r="B163" t="s">
        <v>13026</v>
      </c>
    </row>
    <row r="164" spans="1:2">
      <c r="A164" t="s">
        <v>12566</v>
      </c>
      <c r="B164" t="s">
        <v>13028</v>
      </c>
    </row>
    <row r="165" spans="1:2">
      <c r="A165" t="s">
        <v>12571</v>
      </c>
      <c r="B165" t="s">
        <v>13033</v>
      </c>
    </row>
    <row r="166" spans="1:2">
      <c r="A166" t="s">
        <v>12565</v>
      </c>
      <c r="B166" t="s">
        <v>13027</v>
      </c>
    </row>
    <row r="167" spans="1:2">
      <c r="A167" t="s">
        <v>12551</v>
      </c>
      <c r="B167" t="s">
        <v>13015</v>
      </c>
    </row>
    <row r="168" spans="1:2">
      <c r="A168" t="s">
        <v>12407</v>
      </c>
      <c r="B168" t="s">
        <v>13030</v>
      </c>
    </row>
    <row r="169" spans="1:2">
      <c r="A169" t="s">
        <v>12573</v>
      </c>
      <c r="B169" t="s">
        <v>13034</v>
      </c>
    </row>
    <row r="170" spans="1:2">
      <c r="A170" t="s">
        <v>12579</v>
      </c>
      <c r="B170" t="s">
        <v>13038</v>
      </c>
    </row>
    <row r="171" spans="1:2">
      <c r="A171" t="s">
        <v>12586</v>
      </c>
      <c r="B171" t="s">
        <v>13044</v>
      </c>
    </row>
    <row r="172" spans="1:2">
      <c r="A172" t="s">
        <v>12584</v>
      </c>
      <c r="B172" t="s">
        <v>13042</v>
      </c>
    </row>
    <row r="173" spans="1:2">
      <c r="A173" t="s">
        <v>12574</v>
      </c>
      <c r="B173" t="s">
        <v>13035</v>
      </c>
    </row>
    <row r="174" spans="1:2">
      <c r="A174" t="s">
        <v>12577</v>
      </c>
      <c r="B174" t="s">
        <v>13037</v>
      </c>
    </row>
    <row r="175" spans="1:2">
      <c r="A175" t="s">
        <v>12587</v>
      </c>
      <c r="B175" t="s">
        <v>13045</v>
      </c>
    </row>
    <row r="176" spans="1:2">
      <c r="A176" t="s">
        <v>12575</v>
      </c>
      <c r="B176" t="s">
        <v>851</v>
      </c>
    </row>
    <row r="177" spans="1:2">
      <c r="A177" t="s">
        <v>12578</v>
      </c>
      <c r="B177" t="s">
        <v>852</v>
      </c>
    </row>
    <row r="178" spans="1:2">
      <c r="A178" t="s">
        <v>12582</v>
      </c>
      <c r="B178" t="s">
        <v>13040</v>
      </c>
    </row>
    <row r="179" spans="1:2">
      <c r="A179" t="s">
        <v>12580</v>
      </c>
      <c r="B179" t="s">
        <v>853</v>
      </c>
    </row>
    <row r="180" spans="1:2">
      <c r="A180" t="s">
        <v>12585</v>
      </c>
      <c r="B180" t="s">
        <v>13043</v>
      </c>
    </row>
    <row r="181" spans="1:2">
      <c r="A181" t="s">
        <v>12583</v>
      </c>
      <c r="B181" t="s">
        <v>13041</v>
      </c>
    </row>
    <row r="182" spans="1:2">
      <c r="A182" t="s">
        <v>12588</v>
      </c>
      <c r="B182" t="s">
        <v>13046</v>
      </c>
    </row>
    <row r="183" spans="1:2">
      <c r="A183" t="s">
        <v>12589</v>
      </c>
      <c r="B183" t="s">
        <v>13047</v>
      </c>
    </row>
    <row r="184" spans="1:2">
      <c r="A184" t="s">
        <v>12590</v>
      </c>
      <c r="B184" t="s">
        <v>13048</v>
      </c>
    </row>
    <row r="185" spans="1:2">
      <c r="A185" t="s">
        <v>12592</v>
      </c>
      <c r="B185" t="s">
        <v>854</v>
      </c>
    </row>
    <row r="186" spans="1:2">
      <c r="A186" t="s">
        <v>12593</v>
      </c>
      <c r="B186" t="s">
        <v>13050</v>
      </c>
    </row>
    <row r="187" spans="1:2">
      <c r="A187" t="s">
        <v>12428</v>
      </c>
      <c r="B187" t="s">
        <v>12914</v>
      </c>
    </row>
    <row r="188" spans="1:2">
      <c r="A188" t="s">
        <v>12600</v>
      </c>
      <c r="B188" t="s">
        <v>13053</v>
      </c>
    </row>
    <row r="189" spans="1:2">
      <c r="A189" t="s">
        <v>12522</v>
      </c>
      <c r="B189" t="s">
        <v>12991</v>
      </c>
    </row>
    <row r="190" spans="1:2">
      <c r="A190" t="s">
        <v>12530</v>
      </c>
      <c r="B190" t="s">
        <v>12997</v>
      </c>
    </row>
    <row r="191" spans="1:2">
      <c r="A191" t="s">
        <v>12543</v>
      </c>
      <c r="B191" t="s">
        <v>13009</v>
      </c>
    </row>
    <row r="192" spans="1:2">
      <c r="A192" t="s">
        <v>12581</v>
      </c>
      <c r="B192" t="s">
        <v>13039</v>
      </c>
    </row>
    <row r="193" spans="1:2">
      <c r="A193" t="s">
        <v>12638</v>
      </c>
      <c r="B193" t="s">
        <v>13084</v>
      </c>
    </row>
    <row r="194" spans="1:2">
      <c r="A194" t="s">
        <v>12645</v>
      </c>
      <c r="B194" t="s">
        <v>13090</v>
      </c>
    </row>
    <row r="195" spans="1:2">
      <c r="A195" t="s">
        <v>12605</v>
      </c>
      <c r="B195" t="s">
        <v>13058</v>
      </c>
    </row>
    <row r="196" spans="1:2">
      <c r="A196" t="s">
        <v>12610</v>
      </c>
      <c r="B196" t="s">
        <v>13063</v>
      </c>
    </row>
    <row r="197" spans="1:2">
      <c r="A197" t="s">
        <v>12594</v>
      </c>
      <c r="B197" t="s">
        <v>855</v>
      </c>
    </row>
    <row r="198" spans="1:2">
      <c r="A198" t="s">
        <v>12606</v>
      </c>
      <c r="B198" t="s">
        <v>13059</v>
      </c>
    </row>
    <row r="199" spans="1:2">
      <c r="A199" t="s">
        <v>12591</v>
      </c>
      <c r="B199" t="s">
        <v>13049</v>
      </c>
    </row>
    <row r="200" spans="1:2">
      <c r="A200" t="s">
        <v>12596</v>
      </c>
      <c r="B200" t="s">
        <v>13052</v>
      </c>
    </row>
    <row r="201" spans="1:2">
      <c r="A201" t="s">
        <v>12604</v>
      </c>
      <c r="B201" t="s">
        <v>13057</v>
      </c>
    </row>
    <row r="202" spans="1:2">
      <c r="A202" t="s">
        <v>12599</v>
      </c>
      <c r="B202" t="s">
        <v>857</v>
      </c>
    </row>
    <row r="203" spans="1:2">
      <c r="A203" t="s">
        <v>12612</v>
      </c>
      <c r="B203" t="s">
        <v>13065</v>
      </c>
    </row>
    <row r="204" spans="1:2">
      <c r="A204" t="s">
        <v>12603</v>
      </c>
      <c r="B204" t="s">
        <v>13056</v>
      </c>
    </row>
    <row r="205" spans="1:2">
      <c r="A205" t="s">
        <v>12601</v>
      </c>
      <c r="B205" t="s">
        <v>13054</v>
      </c>
    </row>
    <row r="206" spans="1:2">
      <c r="A206" t="s">
        <v>12595</v>
      </c>
      <c r="B206" t="s">
        <v>13051</v>
      </c>
    </row>
    <row r="207" spans="1:2">
      <c r="A207" t="s">
        <v>12607</v>
      </c>
      <c r="B207" t="s">
        <v>13060</v>
      </c>
    </row>
    <row r="208" spans="1:2">
      <c r="A208" t="s">
        <v>12648</v>
      </c>
      <c r="B208" t="s">
        <v>864</v>
      </c>
    </row>
    <row r="209" spans="1:2">
      <c r="A209" t="s">
        <v>12492</v>
      </c>
      <c r="B209" t="s">
        <v>12966</v>
      </c>
    </row>
    <row r="210" spans="1:2">
      <c r="A210" t="s">
        <v>12609</v>
      </c>
      <c r="B210" t="s">
        <v>13062</v>
      </c>
    </row>
    <row r="211" spans="1:2">
      <c r="A211" t="s">
        <v>12470</v>
      </c>
      <c r="B211" t="s">
        <v>1071</v>
      </c>
    </row>
    <row r="212" spans="1:2">
      <c r="A212" t="s">
        <v>12532</v>
      </c>
      <c r="B212" t="s">
        <v>12999</v>
      </c>
    </row>
    <row r="213" spans="1:2">
      <c r="A213" t="s">
        <v>12597</v>
      </c>
      <c r="B213" t="s">
        <v>856</v>
      </c>
    </row>
    <row r="214" spans="1:2">
      <c r="A214" t="s">
        <v>12608</v>
      </c>
      <c r="B214" t="s">
        <v>13061</v>
      </c>
    </row>
    <row r="215" spans="1:2">
      <c r="A215" t="s">
        <v>12602</v>
      </c>
      <c r="B215" t="s">
        <v>13055</v>
      </c>
    </row>
    <row r="216" spans="1:2">
      <c r="A216" t="s">
        <v>12598</v>
      </c>
      <c r="B216" t="s">
        <v>858</v>
      </c>
    </row>
    <row r="217" spans="1:2">
      <c r="A217" t="s">
        <v>12445</v>
      </c>
      <c r="B217" t="s">
        <v>1067</v>
      </c>
    </row>
    <row r="218" spans="1:2">
      <c r="A218" t="s">
        <v>12613</v>
      </c>
      <c r="B218" t="s">
        <v>13066</v>
      </c>
    </row>
    <row r="219" spans="1:2">
      <c r="A219" t="s">
        <v>12629</v>
      </c>
      <c r="B219" t="s">
        <v>2383</v>
      </c>
    </row>
    <row r="220" spans="1:2">
      <c r="A220" t="s">
        <v>12620</v>
      </c>
      <c r="B220" t="s">
        <v>13071</v>
      </c>
    </row>
    <row r="221" spans="1:2">
      <c r="A221" t="s">
        <v>12630</v>
      </c>
      <c r="B221" t="s">
        <v>13079</v>
      </c>
    </row>
    <row r="222" spans="1:2">
      <c r="A222" t="s">
        <v>12619</v>
      </c>
      <c r="B222" t="s">
        <v>859</v>
      </c>
    </row>
    <row r="223" spans="1:2">
      <c r="A223" t="s">
        <v>12622</v>
      </c>
      <c r="B223" t="s">
        <v>13073</v>
      </c>
    </row>
    <row r="224" spans="1:2">
      <c r="A224" t="s">
        <v>12618</v>
      </c>
      <c r="B224" t="s">
        <v>13070</v>
      </c>
    </row>
    <row r="225" spans="1:2">
      <c r="A225" t="s">
        <v>12621</v>
      </c>
      <c r="B225" t="s">
        <v>13072</v>
      </c>
    </row>
    <row r="226" spans="1:2">
      <c r="A226" t="s">
        <v>12625</v>
      </c>
      <c r="B226" t="s">
        <v>13076</v>
      </c>
    </row>
    <row r="227" spans="1:2">
      <c r="A227" t="s">
        <v>12627</v>
      </c>
      <c r="B227" t="s">
        <v>13077</v>
      </c>
    </row>
    <row r="228" spans="1:2">
      <c r="A228" t="s">
        <v>12624</v>
      </c>
      <c r="B228" t="s">
        <v>13075</v>
      </c>
    </row>
    <row r="229" spans="1:2">
      <c r="A229" t="s">
        <v>12626</v>
      </c>
      <c r="B229" t="s">
        <v>860</v>
      </c>
    </row>
    <row r="230" spans="1:2">
      <c r="A230" t="s">
        <v>12623</v>
      </c>
      <c r="B230" t="s">
        <v>13074</v>
      </c>
    </row>
    <row r="231" spans="1:2">
      <c r="A231" t="s">
        <v>12615</v>
      </c>
      <c r="B231" t="s">
        <v>13067</v>
      </c>
    </row>
    <row r="232" spans="1:2">
      <c r="A232" t="s">
        <v>12628</v>
      </c>
      <c r="B232" t="s">
        <v>13078</v>
      </c>
    </row>
    <row r="233" spans="1:2">
      <c r="A233" t="s">
        <v>12632</v>
      </c>
      <c r="B233" t="s">
        <v>861</v>
      </c>
    </row>
    <row r="234" spans="1:2">
      <c r="A234" t="s">
        <v>12631</v>
      </c>
      <c r="B234" t="s">
        <v>13080</v>
      </c>
    </row>
    <row r="235" spans="1:2">
      <c r="A235" t="s">
        <v>12403</v>
      </c>
      <c r="B235" t="s">
        <v>1061</v>
      </c>
    </row>
    <row r="236" spans="1:2">
      <c r="A236" t="s">
        <v>12479</v>
      </c>
      <c r="B236" t="s">
        <v>14885</v>
      </c>
    </row>
    <row r="237" spans="1:2">
      <c r="A237" t="s">
        <v>12633</v>
      </c>
      <c r="B237" t="s">
        <v>13081</v>
      </c>
    </row>
    <row r="238" spans="1:2">
      <c r="A238" t="s">
        <v>12634</v>
      </c>
      <c r="B238" t="s">
        <v>2384</v>
      </c>
    </row>
    <row r="239" spans="1:2">
      <c r="A239" t="s">
        <v>12635</v>
      </c>
      <c r="B239" t="s">
        <v>13082</v>
      </c>
    </row>
    <row r="240" spans="1:2">
      <c r="A240" t="s">
        <v>12636</v>
      </c>
      <c r="B240" t="s">
        <v>862</v>
      </c>
    </row>
    <row r="241" spans="1:2">
      <c r="A241" t="s">
        <v>12643</v>
      </c>
      <c r="B241" t="s">
        <v>13088</v>
      </c>
    </row>
    <row r="242" spans="1:2">
      <c r="A242" t="s">
        <v>12639</v>
      </c>
      <c r="B242" t="s">
        <v>13085</v>
      </c>
    </row>
    <row r="243" spans="1:2">
      <c r="A243" t="s">
        <v>12642</v>
      </c>
      <c r="B243" t="s">
        <v>863</v>
      </c>
    </row>
    <row r="244" spans="1:2">
      <c r="A244" t="s">
        <v>12640</v>
      </c>
      <c r="B244" t="s">
        <v>13086</v>
      </c>
    </row>
    <row r="245" spans="1:2">
      <c r="A245" t="s">
        <v>12641</v>
      </c>
      <c r="B245" t="s">
        <v>13087</v>
      </c>
    </row>
    <row r="246" spans="1:2">
      <c r="A246" t="s">
        <v>12644</v>
      </c>
      <c r="B246" t="s">
        <v>13089</v>
      </c>
    </row>
    <row r="247" spans="1:2">
      <c r="A247" t="s">
        <v>12468</v>
      </c>
      <c r="B247" t="s">
        <v>12945</v>
      </c>
    </row>
    <row r="248" spans="1:2">
      <c r="A248" t="s">
        <v>12646</v>
      </c>
      <c r="B248" t="s">
        <v>13091</v>
      </c>
    </row>
    <row r="249" spans="1:2">
      <c r="A249" t="s">
        <v>12649</v>
      </c>
      <c r="B249" t="s">
        <v>865</v>
      </c>
    </row>
    <row r="250" spans="1:2">
      <c r="A250" t="s">
        <v>12650</v>
      </c>
      <c r="B250" t="s">
        <v>866</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96142EBE-B873-4F5F-8643-76DA5171CA4A}"/>
    </customSheetView>
  </customSheetViews>
  <phoneticPr fontId="102"/>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13411</v>
      </c>
      <c r="B1" t="s">
        <v>13510</v>
      </c>
      <c r="C1" t="s">
        <v>15591</v>
      </c>
    </row>
    <row r="2" spans="1:3">
      <c r="A2" t="s">
        <v>2505</v>
      </c>
      <c r="B2" t="s">
        <v>2506</v>
      </c>
      <c r="C2" t="str">
        <f>LEFT(A2,2)&amp;B2</f>
        <v>ADCanillo</v>
      </c>
    </row>
    <row r="3" spans="1:3">
      <c r="A3" t="s">
        <v>2511</v>
      </c>
      <c r="B3" t="s">
        <v>2512</v>
      </c>
      <c r="C3" t="str">
        <f t="shared" ref="C3:C66" si="0">LEFT(A3,2)&amp;B3</f>
        <v>ADEncamp</v>
      </c>
    </row>
    <row r="4" spans="1:3">
      <c r="A4" t="s">
        <v>2513</v>
      </c>
      <c r="B4" t="s">
        <v>2514</v>
      </c>
      <c r="C4" t="str">
        <f t="shared" si="0"/>
        <v>ADLa Massana</v>
      </c>
    </row>
    <row r="5" spans="1:3">
      <c r="A5" t="s">
        <v>2515</v>
      </c>
      <c r="B5" t="s">
        <v>2516</v>
      </c>
      <c r="C5" t="str">
        <f t="shared" si="0"/>
        <v>ADOrdino</v>
      </c>
    </row>
    <row r="6" spans="1:3">
      <c r="A6" t="s">
        <v>2507</v>
      </c>
      <c r="B6" t="s">
        <v>2508</v>
      </c>
      <c r="C6" t="str">
        <f t="shared" si="0"/>
        <v>ADSant Julià de Lòria</v>
      </c>
    </row>
    <row r="7" spans="1:3">
      <c r="A7" t="s">
        <v>2504</v>
      </c>
      <c r="B7" t="s">
        <v>2402</v>
      </c>
      <c r="C7" t="str">
        <f t="shared" si="0"/>
        <v>ADAndorra la Vella</v>
      </c>
    </row>
    <row r="8" spans="1:3">
      <c r="A8" t="s">
        <v>2509</v>
      </c>
      <c r="B8" t="s">
        <v>2510</v>
      </c>
      <c r="C8" t="str">
        <f t="shared" si="0"/>
        <v>ADEscaldes-Engordany</v>
      </c>
    </row>
    <row r="9" spans="1:3">
      <c r="A9" t="s">
        <v>2529</v>
      </c>
      <c r="B9" t="s">
        <v>2530</v>
      </c>
      <c r="C9" t="str">
        <f t="shared" si="0"/>
        <v>AE‘Ajmān</v>
      </c>
    </row>
    <row r="10" spans="1:3">
      <c r="A10" t="s">
        <v>2525</v>
      </c>
      <c r="B10" t="s">
        <v>2526</v>
      </c>
      <c r="C10" t="str">
        <f t="shared" si="0"/>
        <v>AEAbū Z̧aby</v>
      </c>
    </row>
    <row r="11" spans="1:3">
      <c r="A11" t="s">
        <v>2523</v>
      </c>
      <c r="B11" t="s">
        <v>2524</v>
      </c>
      <c r="C11" t="str">
        <f t="shared" si="0"/>
        <v>AEDubayy</v>
      </c>
    </row>
    <row r="12" spans="1:3">
      <c r="A12" t="s">
        <v>2521</v>
      </c>
      <c r="B12" t="s">
        <v>2522</v>
      </c>
      <c r="C12" t="str">
        <f t="shared" si="0"/>
        <v>AEAl Fujayrah</v>
      </c>
    </row>
    <row r="13" spans="1:3">
      <c r="A13" t="s">
        <v>2517</v>
      </c>
      <c r="B13" t="s">
        <v>2518</v>
      </c>
      <c r="C13" t="str">
        <f t="shared" si="0"/>
        <v>AERa’s al Khaymah</v>
      </c>
    </row>
    <row r="14" spans="1:3">
      <c r="A14" t="s">
        <v>2519</v>
      </c>
      <c r="B14" t="s">
        <v>2520</v>
      </c>
      <c r="C14" t="str">
        <f t="shared" si="0"/>
        <v>AEAsh Shāriqah</v>
      </c>
    </row>
    <row r="15" spans="1:3">
      <c r="A15" t="s">
        <v>2527</v>
      </c>
      <c r="B15" t="s">
        <v>2528</v>
      </c>
      <c r="C15" t="str">
        <f t="shared" si="0"/>
        <v>AEUmm al Qaywayn</v>
      </c>
    </row>
    <row r="16" spans="1:3">
      <c r="A16" t="s">
        <v>2583</v>
      </c>
      <c r="B16" t="s">
        <v>2584</v>
      </c>
      <c r="C16" t="str">
        <f t="shared" si="0"/>
        <v>AFBalkh</v>
      </c>
    </row>
    <row r="17" spans="1:3">
      <c r="A17" t="s">
        <v>2583</v>
      </c>
      <c r="B17" t="s">
        <v>2584</v>
      </c>
      <c r="C17" t="str">
        <f t="shared" si="0"/>
        <v>AFBalkh</v>
      </c>
    </row>
    <row r="18" spans="1:3">
      <c r="A18" t="s">
        <v>2573</v>
      </c>
      <c r="B18" t="s">
        <v>2574</v>
      </c>
      <c r="C18" t="str">
        <f t="shared" si="0"/>
        <v>AFBāmyān</v>
      </c>
    </row>
    <row r="19" spans="1:3">
      <c r="A19" t="s">
        <v>2573</v>
      </c>
      <c r="B19" t="s">
        <v>2574</v>
      </c>
      <c r="C19" t="str">
        <f t="shared" si="0"/>
        <v>AFBāmyān</v>
      </c>
    </row>
    <row r="20" spans="1:3">
      <c r="A20" t="s">
        <v>2563</v>
      </c>
      <c r="B20" t="s">
        <v>2564</v>
      </c>
      <c r="C20" t="str">
        <f t="shared" si="0"/>
        <v>AFBādghīs</v>
      </c>
    </row>
    <row r="21" spans="1:3">
      <c r="A21" t="s">
        <v>2563</v>
      </c>
      <c r="B21" t="s">
        <v>2564</v>
      </c>
      <c r="C21" t="str">
        <f t="shared" si="0"/>
        <v>AFBādghīs</v>
      </c>
    </row>
    <row r="22" spans="1:3">
      <c r="A22" t="s">
        <v>2541</v>
      </c>
      <c r="B22" t="s">
        <v>2542</v>
      </c>
      <c r="C22" t="str">
        <f t="shared" si="0"/>
        <v>AFBadakhshān</v>
      </c>
    </row>
    <row r="23" spans="1:3">
      <c r="A23" t="s">
        <v>2541</v>
      </c>
      <c r="B23" t="s">
        <v>2542</v>
      </c>
      <c r="C23" t="str">
        <f t="shared" si="0"/>
        <v>AFBadakhshān</v>
      </c>
    </row>
    <row r="24" spans="1:3">
      <c r="A24" t="s">
        <v>2553</v>
      </c>
      <c r="B24" t="s">
        <v>2554</v>
      </c>
      <c r="C24" t="str">
        <f t="shared" si="0"/>
        <v>AFBaghlān</v>
      </c>
    </row>
    <row r="25" spans="1:3">
      <c r="A25" t="s">
        <v>2553</v>
      </c>
      <c r="B25" t="s">
        <v>2554</v>
      </c>
      <c r="C25" t="str">
        <f t="shared" si="0"/>
        <v>AFBaghlān</v>
      </c>
    </row>
    <row r="26" spans="1:3">
      <c r="A26" t="s">
        <v>2587</v>
      </c>
      <c r="B26" t="s">
        <v>2588</v>
      </c>
      <c r="C26" t="str">
        <f t="shared" si="0"/>
        <v>AFDāykundī</v>
      </c>
    </row>
    <row r="27" spans="1:3">
      <c r="A27" t="s">
        <v>2587</v>
      </c>
      <c r="B27" t="s">
        <v>2588</v>
      </c>
      <c r="C27" t="str">
        <f t="shared" si="0"/>
        <v>AFDāykundī</v>
      </c>
    </row>
    <row r="28" spans="1:3">
      <c r="A28" t="s">
        <v>2555</v>
      </c>
      <c r="B28" t="s">
        <v>2556</v>
      </c>
      <c r="C28" t="str">
        <f t="shared" si="0"/>
        <v>AFFarāh</v>
      </c>
    </row>
    <row r="29" spans="1:3">
      <c r="A29" t="s">
        <v>2555</v>
      </c>
      <c r="B29" t="s">
        <v>2556</v>
      </c>
      <c r="C29" t="str">
        <f t="shared" si="0"/>
        <v>AFFarāh</v>
      </c>
    </row>
    <row r="30" spans="1:3">
      <c r="A30" t="s">
        <v>2543</v>
      </c>
      <c r="B30" t="s">
        <v>2544</v>
      </c>
      <c r="C30" t="str">
        <f t="shared" si="0"/>
        <v>AFFāryāb</v>
      </c>
    </row>
    <row r="31" spans="1:3">
      <c r="A31" t="s">
        <v>2543</v>
      </c>
      <c r="B31" t="s">
        <v>2544</v>
      </c>
      <c r="C31" t="str">
        <f t="shared" si="0"/>
        <v>AFFāryāb</v>
      </c>
    </row>
    <row r="32" spans="1:3">
      <c r="A32" t="s">
        <v>2565</v>
      </c>
      <c r="B32" t="s">
        <v>2566</v>
      </c>
      <c r="C32" t="str">
        <f t="shared" si="0"/>
        <v>AFGhaznī</v>
      </c>
    </row>
    <row r="33" spans="1:3">
      <c r="A33" t="s">
        <v>2565</v>
      </c>
      <c r="B33" t="s">
        <v>2566</v>
      </c>
      <c r="C33" t="str">
        <f t="shared" si="0"/>
        <v>AFGhaznī</v>
      </c>
    </row>
    <row r="34" spans="1:3">
      <c r="A34" t="s">
        <v>2585</v>
      </c>
      <c r="B34" t="s">
        <v>2586</v>
      </c>
      <c r="C34" t="str">
        <f t="shared" si="0"/>
        <v>AFGhōr</v>
      </c>
    </row>
    <row r="35" spans="1:3">
      <c r="A35" t="s">
        <v>2585</v>
      </c>
      <c r="B35" t="s">
        <v>2586</v>
      </c>
      <c r="C35" t="str">
        <f t="shared" si="0"/>
        <v>AFGhōr</v>
      </c>
    </row>
    <row r="36" spans="1:3">
      <c r="A36" t="s">
        <v>2557</v>
      </c>
      <c r="B36" t="s">
        <v>2558</v>
      </c>
      <c r="C36" t="str">
        <f t="shared" si="0"/>
        <v>AFHelmand</v>
      </c>
    </row>
    <row r="37" spans="1:3">
      <c r="A37" t="s">
        <v>2557</v>
      </c>
      <c r="B37" t="s">
        <v>2558</v>
      </c>
      <c r="C37" t="str">
        <f t="shared" si="0"/>
        <v>AFHelmand</v>
      </c>
    </row>
    <row r="38" spans="1:3">
      <c r="A38" t="s">
        <v>2589</v>
      </c>
      <c r="B38" t="s">
        <v>2590</v>
      </c>
      <c r="C38" t="str">
        <f t="shared" si="0"/>
        <v>AFHerāt</v>
      </c>
    </row>
    <row r="39" spans="1:3">
      <c r="A39" t="s">
        <v>2589</v>
      </c>
      <c r="B39" t="s">
        <v>2590</v>
      </c>
      <c r="C39" t="str">
        <f t="shared" si="0"/>
        <v>AFHerāt</v>
      </c>
    </row>
    <row r="40" spans="1:3">
      <c r="A40" t="s">
        <v>2545</v>
      </c>
      <c r="B40" t="s">
        <v>2546</v>
      </c>
      <c r="C40" t="str">
        <f t="shared" si="0"/>
        <v>AFJowzjān</v>
      </c>
    </row>
    <row r="41" spans="1:3">
      <c r="A41" t="s">
        <v>2545</v>
      </c>
      <c r="B41" t="s">
        <v>2546</v>
      </c>
      <c r="C41" t="str">
        <f t="shared" si="0"/>
        <v>AFJowzjān</v>
      </c>
    </row>
    <row r="42" spans="1:3">
      <c r="A42" t="s">
        <v>2575</v>
      </c>
      <c r="B42" t="s">
        <v>2576</v>
      </c>
      <c r="C42" t="str">
        <f t="shared" si="0"/>
        <v>AFKābul</v>
      </c>
    </row>
    <row r="43" spans="1:3">
      <c r="A43" t="s">
        <v>2575</v>
      </c>
      <c r="B43" t="s">
        <v>2576</v>
      </c>
      <c r="C43" t="str">
        <f t="shared" si="0"/>
        <v>AFKābul</v>
      </c>
    </row>
    <row r="44" spans="1:3">
      <c r="A44" t="s">
        <v>2531</v>
      </c>
      <c r="B44" t="s">
        <v>2532</v>
      </c>
      <c r="C44" t="str">
        <f t="shared" si="0"/>
        <v>AFKandahār</v>
      </c>
    </row>
    <row r="45" spans="1:3">
      <c r="A45" t="s">
        <v>2531</v>
      </c>
      <c r="B45" t="s">
        <v>2532</v>
      </c>
      <c r="C45" t="str">
        <f t="shared" si="0"/>
        <v>AFKandahār</v>
      </c>
    </row>
    <row r="46" spans="1:3">
      <c r="A46" t="s">
        <v>2577</v>
      </c>
      <c r="B46" t="s">
        <v>2578</v>
      </c>
      <c r="C46" t="str">
        <f t="shared" si="0"/>
        <v>AFKāpīsā</v>
      </c>
    </row>
    <row r="47" spans="1:3">
      <c r="A47" t="s">
        <v>2577</v>
      </c>
      <c r="B47" t="s">
        <v>2578</v>
      </c>
      <c r="C47" t="str">
        <f t="shared" si="0"/>
        <v>AFKāpīsā</v>
      </c>
    </row>
    <row r="48" spans="1:3">
      <c r="A48" t="s">
        <v>2547</v>
      </c>
      <c r="B48" t="s">
        <v>2548</v>
      </c>
      <c r="C48" t="str">
        <f t="shared" si="0"/>
        <v>AFKunduz</v>
      </c>
    </row>
    <row r="49" spans="1:3">
      <c r="A49" t="s">
        <v>2547</v>
      </c>
      <c r="B49" t="s">
        <v>2548</v>
      </c>
      <c r="C49" t="str">
        <f t="shared" si="0"/>
        <v>AFKunduz</v>
      </c>
    </row>
    <row r="50" spans="1:3">
      <c r="A50" t="s">
        <v>2579</v>
      </c>
      <c r="B50" t="s">
        <v>2580</v>
      </c>
      <c r="C50" t="str">
        <f t="shared" si="0"/>
        <v>AFKhōst</v>
      </c>
    </row>
    <row r="51" spans="1:3">
      <c r="A51" t="s">
        <v>2579</v>
      </c>
      <c r="B51" t="s">
        <v>2580</v>
      </c>
      <c r="C51" t="str">
        <f t="shared" si="0"/>
        <v>AFKhōst</v>
      </c>
    </row>
    <row r="52" spans="1:3">
      <c r="A52" t="s">
        <v>2581</v>
      </c>
      <c r="B52" t="s">
        <v>2582</v>
      </c>
      <c r="C52" t="str">
        <f t="shared" si="0"/>
        <v>AFKunaṟ</v>
      </c>
    </row>
    <row r="53" spans="1:3">
      <c r="A53" t="s">
        <v>2581</v>
      </c>
      <c r="B53" t="s">
        <v>2582</v>
      </c>
      <c r="C53" t="str">
        <f t="shared" si="0"/>
        <v>AFKunaṟ</v>
      </c>
    </row>
    <row r="54" spans="1:3">
      <c r="A54" t="s">
        <v>2549</v>
      </c>
      <c r="B54" t="s">
        <v>2550</v>
      </c>
      <c r="C54" t="str">
        <f t="shared" si="0"/>
        <v>AFLaghmān</v>
      </c>
    </row>
    <row r="55" spans="1:3">
      <c r="A55" t="s">
        <v>2549</v>
      </c>
      <c r="B55" t="s">
        <v>2550</v>
      </c>
      <c r="C55" t="str">
        <f t="shared" si="0"/>
        <v>AFLaghmān</v>
      </c>
    </row>
    <row r="56" spans="1:3">
      <c r="A56" t="s">
        <v>2533</v>
      </c>
      <c r="B56" t="s">
        <v>2534</v>
      </c>
      <c r="C56" t="str">
        <f t="shared" si="0"/>
        <v>AFLōgar</v>
      </c>
    </row>
    <row r="57" spans="1:3">
      <c r="A57" t="s">
        <v>2533</v>
      </c>
      <c r="B57" t="s">
        <v>2534</v>
      </c>
      <c r="C57" t="str">
        <f t="shared" si="0"/>
        <v>AFLōgar</v>
      </c>
    </row>
    <row r="58" spans="1:3">
      <c r="A58" t="s">
        <v>2591</v>
      </c>
      <c r="B58" t="s">
        <v>2592</v>
      </c>
      <c r="C58" t="str">
        <f t="shared" si="0"/>
        <v>AFNangarhār</v>
      </c>
    </row>
    <row r="59" spans="1:3">
      <c r="A59" t="s">
        <v>2591</v>
      </c>
      <c r="B59" t="s">
        <v>2592</v>
      </c>
      <c r="C59" t="str">
        <f t="shared" si="0"/>
        <v>AFNangarhār</v>
      </c>
    </row>
    <row r="60" spans="1:3">
      <c r="A60" t="s">
        <v>2551</v>
      </c>
      <c r="B60" t="s">
        <v>2552</v>
      </c>
      <c r="C60" t="str">
        <f t="shared" si="0"/>
        <v>AFNīmrōz</v>
      </c>
    </row>
    <row r="61" spans="1:3">
      <c r="A61" t="s">
        <v>2551</v>
      </c>
      <c r="B61" t="s">
        <v>2552</v>
      </c>
      <c r="C61" t="str">
        <f t="shared" si="0"/>
        <v>AFNīmrōz</v>
      </c>
    </row>
    <row r="62" spans="1:3">
      <c r="A62" t="s">
        <v>2593</v>
      </c>
      <c r="B62" t="s">
        <v>2594</v>
      </c>
      <c r="C62" t="str">
        <f t="shared" si="0"/>
        <v>AFNūristān</v>
      </c>
    </row>
    <row r="63" spans="1:3">
      <c r="A63" t="s">
        <v>2593</v>
      </c>
      <c r="B63" t="s">
        <v>2594</v>
      </c>
      <c r="C63" t="str">
        <f t="shared" si="0"/>
        <v>AFNūristān</v>
      </c>
    </row>
    <row r="64" spans="1:3">
      <c r="A64" t="s">
        <v>2567</v>
      </c>
      <c r="B64" t="s">
        <v>2568</v>
      </c>
      <c r="C64" t="str">
        <f t="shared" si="0"/>
        <v>AFPanjshayr</v>
      </c>
    </row>
    <row r="65" spans="1:3">
      <c r="A65" t="s">
        <v>2567</v>
      </c>
      <c r="B65" t="s">
        <v>2568</v>
      </c>
      <c r="C65" t="str">
        <f t="shared" si="0"/>
        <v>AFPanjshayr</v>
      </c>
    </row>
    <row r="66" spans="1:3">
      <c r="A66" t="s">
        <v>2595</v>
      </c>
      <c r="B66" t="s">
        <v>2596</v>
      </c>
      <c r="C66" t="str">
        <f t="shared" si="0"/>
        <v>AFParwān</v>
      </c>
    </row>
    <row r="67" spans="1:3">
      <c r="A67" t="s">
        <v>2595</v>
      </c>
      <c r="B67" t="s">
        <v>2596</v>
      </c>
      <c r="C67" t="str">
        <f t="shared" ref="C67:C130" si="1">LEFT(A67,2)&amp;B67</f>
        <v>AFParwān</v>
      </c>
    </row>
    <row r="68" spans="1:3">
      <c r="A68" t="s">
        <v>2535</v>
      </c>
      <c r="B68" t="s">
        <v>2536</v>
      </c>
      <c r="C68" t="str">
        <f t="shared" si="1"/>
        <v>AFPaktiyā</v>
      </c>
    </row>
    <row r="69" spans="1:3">
      <c r="A69" t="s">
        <v>2535</v>
      </c>
      <c r="B69" t="s">
        <v>2536</v>
      </c>
      <c r="C69" t="str">
        <f t="shared" si="1"/>
        <v>AFPaktiyā</v>
      </c>
    </row>
    <row r="70" spans="1:3">
      <c r="A70" t="s">
        <v>2559</v>
      </c>
      <c r="B70" t="s">
        <v>2560</v>
      </c>
      <c r="C70" t="str">
        <f t="shared" si="1"/>
        <v>AFPaktīkā</v>
      </c>
    </row>
    <row r="71" spans="1:3">
      <c r="A71" t="s">
        <v>2559</v>
      </c>
      <c r="B71" t="s">
        <v>2560</v>
      </c>
      <c r="C71" t="str">
        <f t="shared" si="1"/>
        <v>AFPaktīkā</v>
      </c>
    </row>
    <row r="72" spans="1:3">
      <c r="A72" t="s">
        <v>2537</v>
      </c>
      <c r="B72" t="s">
        <v>2538</v>
      </c>
      <c r="C72" t="str">
        <f t="shared" si="1"/>
        <v>AFSamangān</v>
      </c>
    </row>
    <row r="73" spans="1:3">
      <c r="A73" t="s">
        <v>2537</v>
      </c>
      <c r="B73" t="s">
        <v>2538</v>
      </c>
      <c r="C73" t="str">
        <f t="shared" si="1"/>
        <v>AFSamangān</v>
      </c>
    </row>
    <row r="74" spans="1:3">
      <c r="A74" t="s">
        <v>2561</v>
      </c>
      <c r="B74" t="s">
        <v>2562</v>
      </c>
      <c r="C74" t="str">
        <f t="shared" si="1"/>
        <v>AFSar-e Pul</v>
      </c>
    </row>
    <row r="75" spans="1:3">
      <c r="A75" t="s">
        <v>2561</v>
      </c>
      <c r="B75" t="s">
        <v>2562</v>
      </c>
      <c r="C75" t="str">
        <f t="shared" si="1"/>
        <v>AFSar-e Pul</v>
      </c>
    </row>
    <row r="76" spans="1:3">
      <c r="A76" t="s">
        <v>2569</v>
      </c>
      <c r="B76" t="s">
        <v>2570</v>
      </c>
      <c r="C76" t="str">
        <f t="shared" si="1"/>
        <v>AFTakhār</v>
      </c>
    </row>
    <row r="77" spans="1:3">
      <c r="A77" t="s">
        <v>2569</v>
      </c>
      <c r="B77" t="s">
        <v>2570</v>
      </c>
      <c r="C77" t="str">
        <f t="shared" si="1"/>
        <v>AFTakhār</v>
      </c>
    </row>
    <row r="78" spans="1:3">
      <c r="A78" t="s">
        <v>2539</v>
      </c>
      <c r="B78" t="s">
        <v>2540</v>
      </c>
      <c r="C78" t="str">
        <f t="shared" si="1"/>
        <v>AFUruzgān</v>
      </c>
    </row>
    <row r="79" spans="1:3">
      <c r="A79" t="s">
        <v>2539</v>
      </c>
      <c r="B79" t="s">
        <v>2540</v>
      </c>
      <c r="C79" t="str">
        <f t="shared" si="1"/>
        <v>AFUruzgān</v>
      </c>
    </row>
    <row r="80" spans="1:3">
      <c r="A80" t="s">
        <v>2571</v>
      </c>
      <c r="B80" t="s">
        <v>2572</v>
      </c>
      <c r="C80" t="str">
        <f t="shared" si="1"/>
        <v>AFWardak</v>
      </c>
    </row>
    <row r="81" spans="1:3">
      <c r="A81" t="s">
        <v>2571</v>
      </c>
      <c r="B81" t="s">
        <v>2572</v>
      </c>
      <c r="C81" t="str">
        <f t="shared" si="1"/>
        <v>AFWardak</v>
      </c>
    </row>
    <row r="82" spans="1:3">
      <c r="A82" t="s">
        <v>2597</v>
      </c>
      <c r="B82" t="s">
        <v>2598</v>
      </c>
      <c r="C82" t="str">
        <f t="shared" si="1"/>
        <v>AFZābul</v>
      </c>
    </row>
    <row r="83" spans="1:3">
      <c r="A83" t="s">
        <v>2597</v>
      </c>
      <c r="B83" t="s">
        <v>2598</v>
      </c>
      <c r="C83" t="str">
        <f t="shared" si="1"/>
        <v>AFZābul</v>
      </c>
    </row>
    <row r="84" spans="1:3">
      <c r="A84" t="s">
        <v>2603</v>
      </c>
      <c r="B84" t="s">
        <v>2604</v>
      </c>
      <c r="C84" t="str">
        <f t="shared" si="1"/>
        <v>AGBarbuda</v>
      </c>
    </row>
    <row r="85" spans="1:3">
      <c r="A85" t="s">
        <v>2611</v>
      </c>
      <c r="B85" t="s">
        <v>2612</v>
      </c>
      <c r="C85" t="str">
        <f t="shared" si="1"/>
        <v>AGRedonda</v>
      </c>
    </row>
    <row r="86" spans="1:3">
      <c r="A86" t="s">
        <v>2599</v>
      </c>
      <c r="B86" t="s">
        <v>2600</v>
      </c>
      <c r="C86" t="str">
        <f t="shared" si="1"/>
        <v>AGSaint George</v>
      </c>
    </row>
    <row r="87" spans="1:3">
      <c r="A87" t="s">
        <v>2609</v>
      </c>
      <c r="B87" t="s">
        <v>2610</v>
      </c>
      <c r="C87" t="str">
        <f t="shared" si="1"/>
        <v>AGSaint John</v>
      </c>
    </row>
    <row r="88" spans="1:3">
      <c r="A88" t="s">
        <v>2613</v>
      </c>
      <c r="B88" t="s">
        <v>2614</v>
      </c>
      <c r="C88" t="str">
        <f t="shared" si="1"/>
        <v>AGSaint Mary</v>
      </c>
    </row>
    <row r="89" spans="1:3">
      <c r="A89" t="s">
        <v>2601</v>
      </c>
      <c r="B89" t="s">
        <v>2602</v>
      </c>
      <c r="C89" t="str">
        <f t="shared" si="1"/>
        <v>AGSaint Paul</v>
      </c>
    </row>
    <row r="90" spans="1:3">
      <c r="A90" t="s">
        <v>2605</v>
      </c>
      <c r="B90" t="s">
        <v>2606</v>
      </c>
      <c r="C90" t="str">
        <f t="shared" si="1"/>
        <v>AGSaint Peter</v>
      </c>
    </row>
    <row r="91" spans="1:3">
      <c r="A91" t="s">
        <v>2607</v>
      </c>
      <c r="B91" t="s">
        <v>2608</v>
      </c>
      <c r="C91" t="str">
        <f t="shared" si="1"/>
        <v>AGSaint Philip</v>
      </c>
    </row>
    <row r="92" spans="1:3">
      <c r="A92" t="s">
        <v>2619</v>
      </c>
      <c r="B92" t="s">
        <v>2620</v>
      </c>
      <c r="C92" t="str">
        <f t="shared" si="1"/>
        <v>ALBerat</v>
      </c>
    </row>
    <row r="93" spans="1:3">
      <c r="A93" t="s">
        <v>2621</v>
      </c>
      <c r="B93" t="s">
        <v>2622</v>
      </c>
      <c r="C93" t="str">
        <f t="shared" si="1"/>
        <v>ALDurrës</v>
      </c>
    </row>
    <row r="94" spans="1:3">
      <c r="A94" t="s">
        <v>2615</v>
      </c>
      <c r="B94" t="s">
        <v>2616</v>
      </c>
      <c r="C94" t="str">
        <f t="shared" si="1"/>
        <v>ALElbasan</v>
      </c>
    </row>
    <row r="95" spans="1:3">
      <c r="A95" t="s">
        <v>2627</v>
      </c>
      <c r="B95" t="s">
        <v>2628</v>
      </c>
      <c r="C95" t="str">
        <f t="shared" si="1"/>
        <v>ALFier</v>
      </c>
    </row>
    <row r="96" spans="1:3">
      <c r="A96" t="s">
        <v>2633</v>
      </c>
      <c r="B96" t="s">
        <v>2634</v>
      </c>
      <c r="C96" t="str">
        <f t="shared" si="1"/>
        <v>ALGjirokastër</v>
      </c>
    </row>
    <row r="97" spans="1:3">
      <c r="A97" t="s">
        <v>2635</v>
      </c>
      <c r="B97" t="s">
        <v>2636</v>
      </c>
      <c r="C97" t="str">
        <f t="shared" si="1"/>
        <v>ALKorçë</v>
      </c>
    </row>
    <row r="98" spans="1:3">
      <c r="A98" t="s">
        <v>2637</v>
      </c>
      <c r="B98" t="s">
        <v>2638</v>
      </c>
      <c r="C98" t="str">
        <f t="shared" si="1"/>
        <v>ALKukës</v>
      </c>
    </row>
    <row r="99" spans="1:3">
      <c r="A99" t="s">
        <v>2623</v>
      </c>
      <c r="B99" t="s">
        <v>2624</v>
      </c>
      <c r="C99" t="str">
        <f t="shared" si="1"/>
        <v>ALLezhë</v>
      </c>
    </row>
    <row r="100" spans="1:3">
      <c r="A100" t="s">
        <v>2617</v>
      </c>
      <c r="B100" t="s">
        <v>2618</v>
      </c>
      <c r="C100" t="str">
        <f t="shared" si="1"/>
        <v>ALDibër</v>
      </c>
    </row>
    <row r="101" spans="1:3">
      <c r="A101" t="s">
        <v>2625</v>
      </c>
      <c r="B101" t="s">
        <v>2626</v>
      </c>
      <c r="C101" t="str">
        <f t="shared" si="1"/>
        <v>ALShkodër</v>
      </c>
    </row>
    <row r="102" spans="1:3">
      <c r="A102" t="s">
        <v>2629</v>
      </c>
      <c r="B102" t="s">
        <v>2630</v>
      </c>
      <c r="C102" t="str">
        <f t="shared" si="1"/>
        <v>ALTiranë</v>
      </c>
    </row>
    <row r="103" spans="1:3">
      <c r="A103" t="s">
        <v>2631</v>
      </c>
      <c r="B103" t="s">
        <v>2632</v>
      </c>
      <c r="C103" t="str">
        <f t="shared" si="1"/>
        <v>ALVlorë</v>
      </c>
    </row>
    <row r="104" spans="1:3">
      <c r="A104" t="s">
        <v>2639</v>
      </c>
      <c r="B104" t="s">
        <v>2640</v>
      </c>
      <c r="C104" t="str">
        <f t="shared" si="1"/>
        <v>AMAragac̣otn</v>
      </c>
    </row>
    <row r="105" spans="1:3">
      <c r="A105" t="s">
        <v>2653</v>
      </c>
      <c r="B105" t="s">
        <v>2654</v>
      </c>
      <c r="C105" t="str">
        <f t="shared" si="1"/>
        <v>AMArarat</v>
      </c>
    </row>
    <row r="106" spans="1:3">
      <c r="A106" t="s">
        <v>2641</v>
      </c>
      <c r="B106" t="s">
        <v>2642</v>
      </c>
      <c r="C106" t="str">
        <f t="shared" si="1"/>
        <v>AMArmavir</v>
      </c>
    </row>
    <row r="107" spans="1:3">
      <c r="A107" t="s">
        <v>2645</v>
      </c>
      <c r="B107" t="s">
        <v>2646</v>
      </c>
      <c r="C107" t="str">
        <f t="shared" si="1"/>
        <v>AMGeġark'unik'</v>
      </c>
    </row>
    <row r="108" spans="1:3">
      <c r="A108" t="s">
        <v>2643</v>
      </c>
      <c r="B108" t="s">
        <v>2644</v>
      </c>
      <c r="C108" t="str">
        <f t="shared" si="1"/>
        <v>AMKotayk'</v>
      </c>
    </row>
    <row r="109" spans="1:3">
      <c r="A109" t="s">
        <v>2655</v>
      </c>
      <c r="B109" t="s">
        <v>2656</v>
      </c>
      <c r="C109" t="str">
        <f t="shared" si="1"/>
        <v>AMLoṙi</v>
      </c>
    </row>
    <row r="110" spans="1:3">
      <c r="A110" t="s">
        <v>2647</v>
      </c>
      <c r="B110" t="s">
        <v>2648</v>
      </c>
      <c r="C110" t="str">
        <f t="shared" si="1"/>
        <v>AMŠirak</v>
      </c>
    </row>
    <row r="111" spans="1:3">
      <c r="A111" t="s">
        <v>2649</v>
      </c>
      <c r="B111" t="s">
        <v>2650</v>
      </c>
      <c r="C111" t="str">
        <f t="shared" si="1"/>
        <v>AMSyunik'</v>
      </c>
    </row>
    <row r="112" spans="1:3">
      <c r="A112" t="s">
        <v>2651</v>
      </c>
      <c r="B112" t="s">
        <v>2652</v>
      </c>
      <c r="C112" t="str">
        <f t="shared" si="1"/>
        <v>AMTavuš</v>
      </c>
    </row>
    <row r="113" spans="1:3">
      <c r="A113" t="s">
        <v>2659</v>
      </c>
      <c r="B113" t="s">
        <v>2660</v>
      </c>
      <c r="C113" t="str">
        <f t="shared" si="1"/>
        <v>AMVayoć Jor</v>
      </c>
    </row>
    <row r="114" spans="1:3">
      <c r="A114" t="s">
        <v>2657</v>
      </c>
      <c r="B114" t="s">
        <v>2658</v>
      </c>
      <c r="C114" t="str">
        <f t="shared" si="1"/>
        <v>AMErevan</v>
      </c>
    </row>
    <row r="115" spans="1:3">
      <c r="A115" t="s">
        <v>2678</v>
      </c>
      <c r="B115" t="s">
        <v>2679</v>
      </c>
      <c r="C115" t="str">
        <f t="shared" si="1"/>
        <v>AOBengo</v>
      </c>
    </row>
    <row r="116" spans="1:3">
      <c r="A116" t="s">
        <v>2680</v>
      </c>
      <c r="B116" t="s">
        <v>2681</v>
      </c>
      <c r="C116" t="str">
        <f t="shared" si="1"/>
        <v>AOBenguela</v>
      </c>
    </row>
    <row r="117" spans="1:3">
      <c r="A117" t="s">
        <v>2676</v>
      </c>
      <c r="B117" t="s">
        <v>2677</v>
      </c>
      <c r="C117" t="str">
        <f t="shared" si="1"/>
        <v>AOBié</v>
      </c>
    </row>
    <row r="118" spans="1:3">
      <c r="A118" t="s">
        <v>2661</v>
      </c>
      <c r="B118" t="s">
        <v>2662</v>
      </c>
      <c r="C118" t="str">
        <f t="shared" si="1"/>
        <v>AOCabinda</v>
      </c>
    </row>
    <row r="119" spans="1:3">
      <c r="A119" t="s">
        <v>2663</v>
      </c>
      <c r="B119" t="s">
        <v>2664</v>
      </c>
      <c r="C119" t="str">
        <f t="shared" si="1"/>
        <v>AOKuando Kubango</v>
      </c>
    </row>
    <row r="120" spans="1:3">
      <c r="A120" t="s">
        <v>2682</v>
      </c>
      <c r="B120" t="s">
        <v>2683</v>
      </c>
      <c r="C120" t="str">
        <f t="shared" si="1"/>
        <v>AOCunene</v>
      </c>
    </row>
    <row r="121" spans="1:3">
      <c r="A121" t="s">
        <v>2688</v>
      </c>
      <c r="B121" t="s">
        <v>2689</v>
      </c>
      <c r="C121" t="str">
        <f t="shared" si="1"/>
        <v>AOKwanza Norte</v>
      </c>
    </row>
    <row r="122" spans="1:3">
      <c r="A122" t="s">
        <v>2684</v>
      </c>
      <c r="B122" t="s">
        <v>2685</v>
      </c>
      <c r="C122" t="str">
        <f t="shared" si="1"/>
        <v>AOKwanza Sul</v>
      </c>
    </row>
    <row r="123" spans="1:3">
      <c r="A123" t="s">
        <v>2686</v>
      </c>
      <c r="B123" t="s">
        <v>2687</v>
      </c>
      <c r="C123" t="str">
        <f t="shared" si="1"/>
        <v>AOHuambo</v>
      </c>
    </row>
    <row r="124" spans="1:3">
      <c r="A124" t="s">
        <v>2690</v>
      </c>
      <c r="B124" t="s">
        <v>2691</v>
      </c>
      <c r="C124" t="str">
        <f t="shared" si="1"/>
        <v>AOHuíla</v>
      </c>
    </row>
    <row r="125" spans="1:3">
      <c r="A125" t="s">
        <v>2666</v>
      </c>
      <c r="B125" t="s">
        <v>2667</v>
      </c>
      <c r="C125" t="str">
        <f t="shared" si="1"/>
        <v>AOLunda Norte</v>
      </c>
    </row>
    <row r="126" spans="1:3">
      <c r="A126" t="s">
        <v>2668</v>
      </c>
      <c r="B126" t="s">
        <v>2669</v>
      </c>
      <c r="C126" t="str">
        <f t="shared" si="1"/>
        <v>AOLunda Sul</v>
      </c>
    </row>
    <row r="127" spans="1:3">
      <c r="A127" t="s">
        <v>2692</v>
      </c>
      <c r="B127" t="s">
        <v>2693</v>
      </c>
      <c r="C127" t="str">
        <f t="shared" si="1"/>
        <v>AOLuanda</v>
      </c>
    </row>
    <row r="128" spans="1:3">
      <c r="A128" t="s">
        <v>2694</v>
      </c>
      <c r="B128" t="s">
        <v>2695</v>
      </c>
      <c r="C128" t="str">
        <f t="shared" si="1"/>
        <v>AOMalange</v>
      </c>
    </row>
    <row r="129" spans="1:3">
      <c r="A129" t="s">
        <v>2670</v>
      </c>
      <c r="B129" t="s">
        <v>2671</v>
      </c>
      <c r="C129" t="str">
        <f t="shared" si="1"/>
        <v>AOMoxico</v>
      </c>
    </row>
    <row r="130" spans="1:3">
      <c r="A130" t="s">
        <v>2672</v>
      </c>
      <c r="B130" t="s">
        <v>2673</v>
      </c>
      <c r="C130" t="str">
        <f t="shared" si="1"/>
        <v>AONamibe</v>
      </c>
    </row>
    <row r="131" spans="1:3">
      <c r="A131" t="s">
        <v>2674</v>
      </c>
      <c r="B131" t="s">
        <v>2675</v>
      </c>
      <c r="C131" t="str">
        <f t="shared" ref="C131:C194" si="2">LEFT(A131,2)&amp;B131</f>
        <v>AOUíge</v>
      </c>
    </row>
    <row r="132" spans="1:3">
      <c r="A132" t="s">
        <v>2665</v>
      </c>
      <c r="B132" t="s">
        <v>2503</v>
      </c>
      <c r="C132" t="str">
        <f t="shared" si="2"/>
        <v>AOZaire</v>
      </c>
    </row>
    <row r="133" spans="1:3">
      <c r="A133" t="s">
        <v>2696</v>
      </c>
      <c r="B133" t="s">
        <v>2697</v>
      </c>
      <c r="C133" t="str">
        <f t="shared" si="2"/>
        <v>ARSalta</v>
      </c>
    </row>
    <row r="134" spans="1:3">
      <c r="A134" t="s">
        <v>2702</v>
      </c>
      <c r="B134" t="s">
        <v>2703</v>
      </c>
      <c r="C134" t="str">
        <f t="shared" si="2"/>
        <v>ARBuenos Aires</v>
      </c>
    </row>
    <row r="135" spans="1:3">
      <c r="A135" t="s">
        <v>2712</v>
      </c>
      <c r="B135" t="s">
        <v>2713</v>
      </c>
      <c r="C135" t="str">
        <f t="shared" si="2"/>
        <v>ARSan Luis</v>
      </c>
    </row>
    <row r="136" spans="1:3">
      <c r="A136" t="s">
        <v>2730</v>
      </c>
      <c r="B136" t="s">
        <v>2731</v>
      </c>
      <c r="C136" t="str">
        <f t="shared" si="2"/>
        <v>AREntre Ríos</v>
      </c>
    </row>
    <row r="137" spans="1:3">
      <c r="A137" t="s">
        <v>2700</v>
      </c>
      <c r="B137" t="s">
        <v>2701</v>
      </c>
      <c r="C137" t="str">
        <f t="shared" si="2"/>
        <v>ARLa Rioja</v>
      </c>
    </row>
    <row r="138" spans="1:3">
      <c r="A138" t="s">
        <v>2704</v>
      </c>
      <c r="B138" t="s">
        <v>2705</v>
      </c>
      <c r="C138" t="str">
        <f t="shared" si="2"/>
        <v>ARSantiago del Estero</v>
      </c>
    </row>
    <row r="139" spans="1:3">
      <c r="A139" t="s">
        <v>2706</v>
      </c>
      <c r="B139" t="s">
        <v>2707</v>
      </c>
      <c r="C139" t="str">
        <f t="shared" si="2"/>
        <v>ARChaco</v>
      </c>
    </row>
    <row r="140" spans="1:3">
      <c r="A140" t="s">
        <v>2740</v>
      </c>
      <c r="B140" t="s">
        <v>2741</v>
      </c>
      <c r="C140" t="str">
        <f t="shared" si="2"/>
        <v>ARSan Juan</v>
      </c>
    </row>
    <row r="141" spans="1:3">
      <c r="A141" t="s">
        <v>2732</v>
      </c>
      <c r="B141" t="s">
        <v>2733</v>
      </c>
      <c r="C141" t="str">
        <f t="shared" si="2"/>
        <v>ARCatamarca</v>
      </c>
    </row>
    <row r="142" spans="1:3">
      <c r="A142" t="s">
        <v>2714</v>
      </c>
      <c r="B142" t="s">
        <v>2715</v>
      </c>
      <c r="C142" t="str">
        <f t="shared" si="2"/>
        <v>ARLa Pampa</v>
      </c>
    </row>
    <row r="143" spans="1:3">
      <c r="A143" t="s">
        <v>2716</v>
      </c>
      <c r="B143" t="s">
        <v>2717</v>
      </c>
      <c r="C143" t="str">
        <f t="shared" si="2"/>
        <v>ARMendoza</v>
      </c>
    </row>
    <row r="144" spans="1:3">
      <c r="A144" t="s">
        <v>2724</v>
      </c>
      <c r="B144" t="s">
        <v>2725</v>
      </c>
      <c r="C144" t="str">
        <f t="shared" si="2"/>
        <v>ARMisiones</v>
      </c>
    </row>
    <row r="145" spans="1:3">
      <c r="A145" t="s">
        <v>2708</v>
      </c>
      <c r="B145" t="s">
        <v>2709</v>
      </c>
      <c r="C145" t="str">
        <f t="shared" si="2"/>
        <v>ARFormosa</v>
      </c>
    </row>
    <row r="146" spans="1:3">
      <c r="A146" t="s">
        <v>2718</v>
      </c>
      <c r="B146" t="s">
        <v>2719</v>
      </c>
      <c r="C146" t="str">
        <f t="shared" si="2"/>
        <v>ARNeuquén</v>
      </c>
    </row>
    <row r="147" spans="1:3">
      <c r="A147" t="s">
        <v>2720</v>
      </c>
      <c r="B147" t="s">
        <v>2721</v>
      </c>
      <c r="C147" t="str">
        <f t="shared" si="2"/>
        <v>ARRío Negro</v>
      </c>
    </row>
    <row r="148" spans="1:3">
      <c r="A148" t="s">
        <v>2726</v>
      </c>
      <c r="B148" t="s">
        <v>2727</v>
      </c>
      <c r="C148" t="str">
        <f t="shared" si="2"/>
        <v>ARSanta Fe</v>
      </c>
    </row>
    <row r="149" spans="1:3">
      <c r="A149" t="s">
        <v>2742</v>
      </c>
      <c r="B149" t="s">
        <v>2743</v>
      </c>
      <c r="C149" t="str">
        <f t="shared" si="2"/>
        <v>ARTucumán</v>
      </c>
    </row>
    <row r="150" spans="1:3">
      <c r="A150" t="s">
        <v>2738</v>
      </c>
      <c r="B150" t="s">
        <v>2739</v>
      </c>
      <c r="C150" t="str">
        <f t="shared" si="2"/>
        <v>ARChubut</v>
      </c>
    </row>
    <row r="151" spans="1:3">
      <c r="A151" t="s">
        <v>2734</v>
      </c>
      <c r="B151" t="s">
        <v>2735</v>
      </c>
      <c r="C151" t="str">
        <f t="shared" si="2"/>
        <v>ARTierra del Fuego</v>
      </c>
    </row>
    <row r="152" spans="1:3">
      <c r="A152" t="s">
        <v>2736</v>
      </c>
      <c r="B152" t="s">
        <v>2737</v>
      </c>
      <c r="C152" t="str">
        <f t="shared" si="2"/>
        <v>ARCorrientes</v>
      </c>
    </row>
    <row r="153" spans="1:3">
      <c r="A153" t="s">
        <v>2710</v>
      </c>
      <c r="B153" t="s">
        <v>2711</v>
      </c>
      <c r="C153" t="str">
        <f t="shared" si="2"/>
        <v>ARCórdoba</v>
      </c>
    </row>
    <row r="154" spans="1:3">
      <c r="A154" t="s">
        <v>2722</v>
      </c>
      <c r="B154" t="s">
        <v>2723</v>
      </c>
      <c r="C154" t="str">
        <f t="shared" si="2"/>
        <v>ARJujuy</v>
      </c>
    </row>
    <row r="155" spans="1:3">
      <c r="A155" t="s">
        <v>2728</v>
      </c>
      <c r="B155" t="s">
        <v>2729</v>
      </c>
      <c r="C155" t="str">
        <f t="shared" si="2"/>
        <v>ARSanta Cruz</v>
      </c>
    </row>
    <row r="156" spans="1:3">
      <c r="A156" t="s">
        <v>2698</v>
      </c>
      <c r="B156" t="s">
        <v>2699</v>
      </c>
      <c r="C156" t="str">
        <f t="shared" si="2"/>
        <v>ARCiudad Autónoma de Buenos Aires</v>
      </c>
    </row>
    <row r="157" spans="1:3">
      <c r="A157" t="s">
        <v>2750</v>
      </c>
      <c r="B157" t="s">
        <v>2751</v>
      </c>
      <c r="C157" t="str">
        <f t="shared" si="2"/>
        <v>ATBurgenland</v>
      </c>
    </row>
    <row r="158" spans="1:3">
      <c r="A158" t="s">
        <v>2758</v>
      </c>
      <c r="B158" t="s">
        <v>2759</v>
      </c>
      <c r="C158" t="str">
        <f t="shared" si="2"/>
        <v>ATKärnten</v>
      </c>
    </row>
    <row r="159" spans="1:3">
      <c r="A159" t="s">
        <v>2756</v>
      </c>
      <c r="B159" t="s">
        <v>2757</v>
      </c>
      <c r="C159" t="str">
        <f t="shared" si="2"/>
        <v>ATNiederösterreich</v>
      </c>
    </row>
    <row r="160" spans="1:3">
      <c r="A160" t="s">
        <v>2744</v>
      </c>
      <c r="B160" t="s">
        <v>2745</v>
      </c>
      <c r="C160" t="str">
        <f t="shared" si="2"/>
        <v>ATOberösterreich</v>
      </c>
    </row>
    <row r="161" spans="1:3">
      <c r="A161" t="s">
        <v>2746</v>
      </c>
      <c r="B161" t="s">
        <v>2747</v>
      </c>
      <c r="C161" t="str">
        <f t="shared" si="2"/>
        <v>ATSalzburg</v>
      </c>
    </row>
    <row r="162" spans="1:3">
      <c r="A162" t="s">
        <v>2760</v>
      </c>
      <c r="B162" t="s">
        <v>2761</v>
      </c>
      <c r="C162" t="str">
        <f t="shared" si="2"/>
        <v>ATSteiermark</v>
      </c>
    </row>
    <row r="163" spans="1:3">
      <c r="A163" t="s">
        <v>2752</v>
      </c>
      <c r="B163" t="s">
        <v>2753</v>
      </c>
      <c r="C163" t="str">
        <f t="shared" si="2"/>
        <v>ATTirol</v>
      </c>
    </row>
    <row r="164" spans="1:3">
      <c r="A164" t="s">
        <v>2748</v>
      </c>
      <c r="B164" t="s">
        <v>2749</v>
      </c>
      <c r="C164" t="str">
        <f t="shared" si="2"/>
        <v>ATVorarlberg</v>
      </c>
    </row>
    <row r="165" spans="1:3">
      <c r="A165" t="s">
        <v>2754</v>
      </c>
      <c r="B165" t="s">
        <v>2755</v>
      </c>
      <c r="C165" t="str">
        <f t="shared" si="2"/>
        <v>ATWien</v>
      </c>
    </row>
    <row r="166" spans="1:3">
      <c r="A166" t="s">
        <v>2774</v>
      </c>
      <c r="B166" t="s">
        <v>2775</v>
      </c>
      <c r="C166" t="str">
        <f t="shared" si="2"/>
        <v>AUAustralian Capital Territory</v>
      </c>
    </row>
    <row r="167" spans="1:3">
      <c r="A167" t="s">
        <v>2767</v>
      </c>
      <c r="B167" t="s">
        <v>2768</v>
      </c>
      <c r="C167" t="str">
        <f t="shared" si="2"/>
        <v>AUNorthern Territory</v>
      </c>
    </row>
    <row r="168" spans="1:3">
      <c r="A168" t="s">
        <v>2769</v>
      </c>
      <c r="B168" t="s">
        <v>2770</v>
      </c>
      <c r="C168" t="str">
        <f t="shared" si="2"/>
        <v>AUNew South Wales</v>
      </c>
    </row>
    <row r="169" spans="1:3">
      <c r="A169" t="s">
        <v>2762</v>
      </c>
      <c r="B169" t="s">
        <v>2403</v>
      </c>
      <c r="C169" t="str">
        <f t="shared" si="2"/>
        <v>AUQueensland</v>
      </c>
    </row>
    <row r="170" spans="1:3">
      <c r="A170" t="s">
        <v>2771</v>
      </c>
      <c r="B170" t="s">
        <v>2772</v>
      </c>
      <c r="C170" t="str">
        <f t="shared" si="2"/>
        <v>AUSouth Australia</v>
      </c>
    </row>
    <row r="171" spans="1:3">
      <c r="A171" t="s">
        <v>2763</v>
      </c>
      <c r="B171" t="s">
        <v>2764</v>
      </c>
      <c r="C171" t="str">
        <f t="shared" si="2"/>
        <v>AUTasmania</v>
      </c>
    </row>
    <row r="172" spans="1:3">
      <c r="A172" t="s">
        <v>2765</v>
      </c>
      <c r="B172" t="s">
        <v>2766</v>
      </c>
      <c r="C172" t="str">
        <f t="shared" si="2"/>
        <v>AUVictoria</v>
      </c>
    </row>
    <row r="173" spans="1:3">
      <c r="A173" t="s">
        <v>2773</v>
      </c>
      <c r="B173" t="s">
        <v>1646</v>
      </c>
      <c r="C173" t="str">
        <f t="shared" si="2"/>
        <v>AUWestern Australia</v>
      </c>
    </row>
    <row r="174" spans="1:3">
      <c r="A174" t="s">
        <v>2837</v>
      </c>
      <c r="B174" t="s">
        <v>2838</v>
      </c>
      <c r="C174" t="str">
        <f t="shared" si="2"/>
        <v>AZBakı</v>
      </c>
    </row>
    <row r="175" spans="1:3">
      <c r="A175" t="s">
        <v>2782</v>
      </c>
      <c r="B175" t="s">
        <v>2783</v>
      </c>
      <c r="C175" t="str">
        <f t="shared" si="2"/>
        <v>AZGəncə</v>
      </c>
    </row>
    <row r="176" spans="1:3">
      <c r="A176" t="s">
        <v>2810</v>
      </c>
      <c r="B176" t="s">
        <v>2811</v>
      </c>
      <c r="C176" t="str">
        <f t="shared" si="2"/>
        <v>AZLənkəran</v>
      </c>
    </row>
    <row r="177" spans="1:3">
      <c r="A177" t="s">
        <v>2869</v>
      </c>
      <c r="B177" t="s">
        <v>2870</v>
      </c>
      <c r="C177" t="str">
        <f t="shared" si="2"/>
        <v>AZMingəçevir</v>
      </c>
    </row>
    <row r="178" spans="1:3">
      <c r="A178" t="s">
        <v>2823</v>
      </c>
      <c r="B178" t="s">
        <v>2824</v>
      </c>
      <c r="C178" t="str">
        <f t="shared" si="2"/>
        <v>AZNaftalan</v>
      </c>
    </row>
    <row r="179" spans="1:3">
      <c r="A179" t="s">
        <v>2827</v>
      </c>
      <c r="B179" t="s">
        <v>2828</v>
      </c>
      <c r="C179" t="str">
        <f t="shared" si="2"/>
        <v>AZŞəki</v>
      </c>
    </row>
    <row r="180" spans="1:3">
      <c r="A180" t="s">
        <v>2921</v>
      </c>
      <c r="B180" t="s">
        <v>2922</v>
      </c>
      <c r="C180" t="str">
        <f t="shared" si="2"/>
        <v>AZSumqayıt</v>
      </c>
    </row>
    <row r="181" spans="1:3">
      <c r="A181" t="s">
        <v>2849</v>
      </c>
      <c r="B181" t="s">
        <v>2850</v>
      </c>
      <c r="C181" t="str">
        <f t="shared" si="2"/>
        <v>AZŞirvan</v>
      </c>
    </row>
    <row r="182" spans="1:3">
      <c r="A182" t="s">
        <v>2851</v>
      </c>
      <c r="B182" t="s">
        <v>2852</v>
      </c>
      <c r="C182" t="str">
        <f t="shared" si="2"/>
        <v>AZXankəndi</v>
      </c>
    </row>
    <row r="183" spans="1:3">
      <c r="A183" t="s">
        <v>2833</v>
      </c>
      <c r="B183" t="s">
        <v>2834</v>
      </c>
      <c r="C183" t="str">
        <f t="shared" si="2"/>
        <v>AZYevlax</v>
      </c>
    </row>
    <row r="184" spans="1:3">
      <c r="A184" t="s">
        <v>2835</v>
      </c>
      <c r="B184" t="s">
        <v>2836</v>
      </c>
      <c r="C184" t="str">
        <f t="shared" si="2"/>
        <v>AZAbşeron</v>
      </c>
    </row>
    <row r="185" spans="1:3">
      <c r="A185" t="s">
        <v>2794</v>
      </c>
      <c r="B185" t="s">
        <v>2795</v>
      </c>
      <c r="C185" t="str">
        <f t="shared" si="2"/>
        <v>AZAğstafa</v>
      </c>
    </row>
    <row r="186" spans="1:3">
      <c r="A186" t="s">
        <v>2776</v>
      </c>
      <c r="B186" t="s">
        <v>2777</v>
      </c>
      <c r="C186" t="str">
        <f t="shared" si="2"/>
        <v>AZAğcabədi</v>
      </c>
    </row>
    <row r="187" spans="1:3">
      <c r="A187" t="s">
        <v>2804</v>
      </c>
      <c r="B187" t="s">
        <v>2805</v>
      </c>
      <c r="C187" t="str">
        <f t="shared" si="2"/>
        <v>AZAğdam</v>
      </c>
    </row>
    <row r="188" spans="1:3">
      <c r="A188" t="s">
        <v>2855</v>
      </c>
      <c r="B188" t="s">
        <v>2856</v>
      </c>
      <c r="C188" t="str">
        <f t="shared" si="2"/>
        <v>AZAğdaş</v>
      </c>
    </row>
    <row r="189" spans="1:3">
      <c r="A189" t="s">
        <v>2778</v>
      </c>
      <c r="B189" t="s">
        <v>2779</v>
      </c>
      <c r="C189" t="str">
        <f t="shared" si="2"/>
        <v>AZAğsu</v>
      </c>
    </row>
    <row r="190" spans="1:3">
      <c r="A190" t="s">
        <v>2857</v>
      </c>
      <c r="B190" t="s">
        <v>2858</v>
      </c>
      <c r="C190" t="str">
        <f t="shared" si="2"/>
        <v>AZAstara</v>
      </c>
    </row>
    <row r="191" spans="1:3">
      <c r="A191" t="s">
        <v>2839</v>
      </c>
      <c r="B191" t="s">
        <v>2840</v>
      </c>
      <c r="C191" t="str">
        <f t="shared" si="2"/>
        <v>AZBalakən</v>
      </c>
    </row>
    <row r="192" spans="1:3">
      <c r="A192" t="s">
        <v>2841</v>
      </c>
      <c r="B192" t="s">
        <v>2842</v>
      </c>
      <c r="C192" t="str">
        <f t="shared" si="2"/>
        <v>AZBərdə</v>
      </c>
    </row>
    <row r="193" spans="1:3">
      <c r="A193" t="s">
        <v>2859</v>
      </c>
      <c r="B193" t="s">
        <v>2860</v>
      </c>
      <c r="C193" t="str">
        <f t="shared" si="2"/>
        <v>AZBeyləqan</v>
      </c>
    </row>
    <row r="194" spans="1:3">
      <c r="A194" t="s">
        <v>2780</v>
      </c>
      <c r="B194" t="s">
        <v>2781</v>
      </c>
      <c r="C194" t="str">
        <f t="shared" si="2"/>
        <v>AZBiləsuvar</v>
      </c>
    </row>
    <row r="195" spans="1:3">
      <c r="A195" t="s">
        <v>2913</v>
      </c>
      <c r="B195" t="s">
        <v>2914</v>
      </c>
      <c r="C195" t="str">
        <f t="shared" ref="C195:C258" si="3">LEFT(A195,2)&amp;B195</f>
        <v>AZCəbrayıl</v>
      </c>
    </row>
    <row r="196" spans="1:3">
      <c r="A196" t="s">
        <v>2899</v>
      </c>
      <c r="B196" t="s">
        <v>2900</v>
      </c>
      <c r="C196" t="str">
        <f t="shared" si="3"/>
        <v>AZCəlilabad</v>
      </c>
    </row>
    <row r="197" spans="1:3">
      <c r="A197" t="s">
        <v>2806</v>
      </c>
      <c r="B197" t="s">
        <v>2807</v>
      </c>
      <c r="C197" t="str">
        <f t="shared" si="3"/>
        <v>AZDaşkəsən</v>
      </c>
    </row>
    <row r="198" spans="1:3">
      <c r="A198" t="s">
        <v>2796</v>
      </c>
      <c r="B198" t="s">
        <v>2797</v>
      </c>
      <c r="C198" t="str">
        <f t="shared" si="3"/>
        <v>AZFüzuli</v>
      </c>
    </row>
    <row r="199" spans="1:3">
      <c r="A199" t="s">
        <v>2798</v>
      </c>
      <c r="B199" t="s">
        <v>2799</v>
      </c>
      <c r="C199" t="str">
        <f t="shared" si="3"/>
        <v>AZGədəbəy</v>
      </c>
    </row>
    <row r="200" spans="1:3">
      <c r="A200" t="s">
        <v>2821</v>
      </c>
      <c r="B200" t="s">
        <v>2822</v>
      </c>
      <c r="C200" t="str">
        <f t="shared" si="3"/>
        <v>AZGoranboy</v>
      </c>
    </row>
    <row r="201" spans="1:3">
      <c r="A201" t="s">
        <v>2843</v>
      </c>
      <c r="B201" t="s">
        <v>2844</v>
      </c>
      <c r="C201" t="str">
        <f t="shared" si="3"/>
        <v>AZGöyçay</v>
      </c>
    </row>
    <row r="202" spans="1:3">
      <c r="A202" t="s">
        <v>2808</v>
      </c>
      <c r="B202" t="s">
        <v>2809</v>
      </c>
      <c r="C202" t="str">
        <f t="shared" si="3"/>
        <v>AZGöygöl</v>
      </c>
    </row>
    <row r="203" spans="1:3">
      <c r="A203" t="s">
        <v>2861</v>
      </c>
      <c r="B203" t="s">
        <v>2862</v>
      </c>
      <c r="C203" t="str">
        <f t="shared" si="3"/>
        <v>AZHacıqabul</v>
      </c>
    </row>
    <row r="204" spans="1:3">
      <c r="A204" t="s">
        <v>2863</v>
      </c>
      <c r="B204" t="s">
        <v>2864</v>
      </c>
      <c r="C204" t="str">
        <f t="shared" si="3"/>
        <v>AZİmişli</v>
      </c>
    </row>
    <row r="205" spans="1:3">
      <c r="A205" t="s">
        <v>2865</v>
      </c>
      <c r="B205" t="s">
        <v>2866</v>
      </c>
      <c r="C205" t="str">
        <f t="shared" si="3"/>
        <v>AZİsmayıllı</v>
      </c>
    </row>
    <row r="206" spans="1:3">
      <c r="A206" t="s">
        <v>2901</v>
      </c>
      <c r="B206" t="s">
        <v>2902</v>
      </c>
      <c r="C206" t="str">
        <f t="shared" si="3"/>
        <v>AZKəlbəcər</v>
      </c>
    </row>
    <row r="207" spans="1:3">
      <c r="A207" t="s">
        <v>2915</v>
      </c>
      <c r="B207" t="s">
        <v>2916</v>
      </c>
      <c r="C207" t="str">
        <f t="shared" si="3"/>
        <v>AZKürdəmir</v>
      </c>
    </row>
    <row r="208" spans="1:3">
      <c r="A208" t="s">
        <v>2800</v>
      </c>
      <c r="B208" t="s">
        <v>2801</v>
      </c>
      <c r="C208" t="str">
        <f t="shared" si="3"/>
        <v>AZLaçın</v>
      </c>
    </row>
    <row r="209" spans="1:3">
      <c r="A209" t="s">
        <v>2812</v>
      </c>
      <c r="B209" t="s">
        <v>2811</v>
      </c>
      <c r="C209" t="str">
        <f t="shared" si="3"/>
        <v>AZLənkəran</v>
      </c>
    </row>
    <row r="210" spans="1:3">
      <c r="A210" t="s">
        <v>2867</v>
      </c>
      <c r="B210" t="s">
        <v>2868</v>
      </c>
      <c r="C210" t="str">
        <f t="shared" si="3"/>
        <v>AZLerik</v>
      </c>
    </row>
    <row r="211" spans="1:3">
      <c r="A211" t="s">
        <v>2845</v>
      </c>
      <c r="B211" t="s">
        <v>2846</v>
      </c>
      <c r="C211" t="str">
        <f t="shared" si="3"/>
        <v>AZMasallı</v>
      </c>
    </row>
    <row r="212" spans="1:3">
      <c r="A212" t="s">
        <v>2871</v>
      </c>
      <c r="B212" t="s">
        <v>2872</v>
      </c>
      <c r="C212" t="str">
        <f t="shared" si="3"/>
        <v>AZNeftçala</v>
      </c>
    </row>
    <row r="213" spans="1:3">
      <c r="A213" t="s">
        <v>2813</v>
      </c>
      <c r="B213" t="s">
        <v>2814</v>
      </c>
      <c r="C213" t="str">
        <f t="shared" si="3"/>
        <v>AZOğuz</v>
      </c>
    </row>
    <row r="214" spans="1:3">
      <c r="A214" t="s">
        <v>2784</v>
      </c>
      <c r="B214" t="s">
        <v>2785</v>
      </c>
      <c r="C214" t="str">
        <f t="shared" si="3"/>
        <v>AZQəbələ</v>
      </c>
    </row>
    <row r="215" spans="1:3">
      <c r="A215" t="s">
        <v>2802</v>
      </c>
      <c r="B215" t="s">
        <v>2803</v>
      </c>
      <c r="C215" t="str">
        <f t="shared" si="3"/>
        <v>AZQax</v>
      </c>
    </row>
    <row r="216" spans="1:3">
      <c r="A216" t="s">
        <v>2890</v>
      </c>
      <c r="B216" t="s">
        <v>2891</v>
      </c>
      <c r="C216" t="str">
        <f t="shared" si="3"/>
        <v>AZQazax</v>
      </c>
    </row>
    <row r="217" spans="1:3">
      <c r="A217" t="s">
        <v>2815</v>
      </c>
      <c r="B217" t="s">
        <v>2816</v>
      </c>
      <c r="C217" t="str">
        <f t="shared" si="3"/>
        <v>AZQuba</v>
      </c>
    </row>
    <row r="218" spans="1:3">
      <c r="A218" t="s">
        <v>2825</v>
      </c>
      <c r="B218" t="s">
        <v>2826</v>
      </c>
      <c r="C218" t="str">
        <f t="shared" si="3"/>
        <v>AZQubadlı</v>
      </c>
    </row>
    <row r="219" spans="1:3">
      <c r="A219" t="s">
        <v>2903</v>
      </c>
      <c r="B219" t="s">
        <v>2904</v>
      </c>
      <c r="C219" t="str">
        <f t="shared" si="3"/>
        <v>AZQobustan</v>
      </c>
    </row>
    <row r="220" spans="1:3">
      <c r="A220" t="s">
        <v>2817</v>
      </c>
      <c r="B220" t="s">
        <v>2818</v>
      </c>
      <c r="C220" t="str">
        <f t="shared" si="3"/>
        <v>AZQusar</v>
      </c>
    </row>
    <row r="221" spans="1:3">
      <c r="A221" t="s">
        <v>2819</v>
      </c>
      <c r="B221" t="s">
        <v>2820</v>
      </c>
      <c r="C221" t="str">
        <f t="shared" si="3"/>
        <v>AZSabirabad</v>
      </c>
    </row>
    <row r="222" spans="1:3">
      <c r="A222" t="s">
        <v>2892</v>
      </c>
      <c r="B222" t="s">
        <v>2828</v>
      </c>
      <c r="C222" t="str">
        <f t="shared" si="3"/>
        <v>AZŞəki</v>
      </c>
    </row>
    <row r="223" spans="1:3">
      <c r="A223" t="s">
        <v>2917</v>
      </c>
      <c r="B223" t="s">
        <v>2918</v>
      </c>
      <c r="C223" t="str">
        <f t="shared" si="3"/>
        <v>AZSalyan</v>
      </c>
    </row>
    <row r="224" spans="1:3">
      <c r="A224" t="s">
        <v>2893</v>
      </c>
      <c r="B224" t="s">
        <v>2894</v>
      </c>
      <c r="C224" t="str">
        <f t="shared" si="3"/>
        <v>AZSaatlı</v>
      </c>
    </row>
    <row r="225" spans="1:3">
      <c r="A225" t="s">
        <v>2919</v>
      </c>
      <c r="B225" t="s">
        <v>2920</v>
      </c>
      <c r="C225" t="str">
        <f t="shared" si="3"/>
        <v>AZŞabran</v>
      </c>
    </row>
    <row r="226" spans="1:3">
      <c r="A226" t="s">
        <v>2905</v>
      </c>
      <c r="B226" t="s">
        <v>2906</v>
      </c>
      <c r="C226" t="str">
        <f t="shared" si="3"/>
        <v>AZSiyəzən</v>
      </c>
    </row>
    <row r="227" spans="1:3">
      <c r="A227" t="s">
        <v>2847</v>
      </c>
      <c r="B227" t="s">
        <v>2848</v>
      </c>
      <c r="C227" t="str">
        <f t="shared" si="3"/>
        <v>AZŞəmkir</v>
      </c>
    </row>
    <row r="228" spans="1:3">
      <c r="A228" t="s">
        <v>2829</v>
      </c>
      <c r="B228" t="s">
        <v>2830</v>
      </c>
      <c r="C228" t="str">
        <f t="shared" si="3"/>
        <v>AZŞamaxı</v>
      </c>
    </row>
    <row r="229" spans="1:3">
      <c r="A229" t="s">
        <v>2786</v>
      </c>
      <c r="B229" t="s">
        <v>2787</v>
      </c>
      <c r="C229" t="str">
        <f t="shared" si="3"/>
        <v>AZSamux</v>
      </c>
    </row>
    <row r="230" spans="1:3">
      <c r="A230" t="s">
        <v>2907</v>
      </c>
      <c r="B230" t="s">
        <v>2908</v>
      </c>
      <c r="C230" t="str">
        <f t="shared" si="3"/>
        <v>AZŞuşa</v>
      </c>
    </row>
    <row r="231" spans="1:3">
      <c r="A231" t="s">
        <v>2895</v>
      </c>
      <c r="B231" t="s">
        <v>2896</v>
      </c>
      <c r="C231" t="str">
        <f t="shared" si="3"/>
        <v>AZTərtər</v>
      </c>
    </row>
    <row r="232" spans="1:3">
      <c r="A232" t="s">
        <v>2831</v>
      </c>
      <c r="B232" t="s">
        <v>2832</v>
      </c>
      <c r="C232" t="str">
        <f t="shared" si="3"/>
        <v>AZTovuz</v>
      </c>
    </row>
    <row r="233" spans="1:3">
      <c r="A233" t="s">
        <v>2923</v>
      </c>
      <c r="B233" t="s">
        <v>2924</v>
      </c>
      <c r="C233" t="str">
        <f t="shared" si="3"/>
        <v>AZUcar</v>
      </c>
    </row>
    <row r="234" spans="1:3">
      <c r="A234" t="s">
        <v>2788</v>
      </c>
      <c r="B234" t="s">
        <v>2789</v>
      </c>
      <c r="C234" t="str">
        <f t="shared" si="3"/>
        <v>AZXaçmaz</v>
      </c>
    </row>
    <row r="235" spans="1:3">
      <c r="A235" t="s">
        <v>2925</v>
      </c>
      <c r="B235" t="s">
        <v>2926</v>
      </c>
      <c r="C235" t="str">
        <f t="shared" si="3"/>
        <v>AZXocalı</v>
      </c>
    </row>
    <row r="236" spans="1:3">
      <c r="A236" t="s">
        <v>2853</v>
      </c>
      <c r="B236" t="s">
        <v>2854</v>
      </c>
      <c r="C236" t="str">
        <f t="shared" si="3"/>
        <v>AZXızı</v>
      </c>
    </row>
    <row r="237" spans="1:3">
      <c r="A237" t="s">
        <v>2897</v>
      </c>
      <c r="B237" t="s">
        <v>2898</v>
      </c>
      <c r="C237" t="str">
        <f t="shared" si="3"/>
        <v>AZXocavənd</v>
      </c>
    </row>
    <row r="238" spans="1:3">
      <c r="A238" t="s">
        <v>2790</v>
      </c>
      <c r="B238" t="s">
        <v>2791</v>
      </c>
      <c r="C238" t="str">
        <f t="shared" si="3"/>
        <v>AZYardımlı</v>
      </c>
    </row>
    <row r="239" spans="1:3">
      <c r="A239" t="s">
        <v>2927</v>
      </c>
      <c r="B239" t="s">
        <v>2834</v>
      </c>
      <c r="C239" t="str">
        <f t="shared" si="3"/>
        <v>AZYevlax</v>
      </c>
    </row>
    <row r="240" spans="1:3">
      <c r="A240" t="s">
        <v>2792</v>
      </c>
      <c r="B240" t="s">
        <v>2793</v>
      </c>
      <c r="C240" t="str">
        <f t="shared" si="3"/>
        <v>AZZəngilan</v>
      </c>
    </row>
    <row r="241" spans="1:3">
      <c r="A241" t="s">
        <v>2909</v>
      </c>
      <c r="B241" t="s">
        <v>2910</v>
      </c>
      <c r="C241" t="str">
        <f t="shared" si="3"/>
        <v>AZZaqatala</v>
      </c>
    </row>
    <row r="242" spans="1:3">
      <c r="A242" t="s">
        <v>2911</v>
      </c>
      <c r="B242" t="s">
        <v>2912</v>
      </c>
      <c r="C242" t="str">
        <f t="shared" si="3"/>
        <v>AZZərdab</v>
      </c>
    </row>
    <row r="243" spans="1:3">
      <c r="A243" t="s">
        <v>2873</v>
      </c>
      <c r="B243" t="s">
        <v>2874</v>
      </c>
      <c r="C243" t="str">
        <f t="shared" si="3"/>
        <v>AZNaxçıvan</v>
      </c>
    </row>
    <row r="244" spans="1:3">
      <c r="A244" t="s">
        <v>2889</v>
      </c>
      <c r="B244" t="s">
        <v>2874</v>
      </c>
      <c r="C244" t="str">
        <f t="shared" si="3"/>
        <v>AZNaxçıvan</v>
      </c>
    </row>
    <row r="245" spans="1:3">
      <c r="A245" t="s">
        <v>2885</v>
      </c>
      <c r="B245" t="s">
        <v>2886</v>
      </c>
      <c r="C245" t="str">
        <f t="shared" si="3"/>
        <v>AZBabək</v>
      </c>
    </row>
    <row r="246" spans="1:3">
      <c r="A246" t="s">
        <v>2877</v>
      </c>
      <c r="B246" t="s">
        <v>2878</v>
      </c>
      <c r="C246" t="str">
        <f t="shared" si="3"/>
        <v>AZCulfa</v>
      </c>
    </row>
    <row r="247" spans="1:3">
      <c r="A247" t="s">
        <v>2875</v>
      </c>
      <c r="B247" t="s">
        <v>2876</v>
      </c>
      <c r="C247" t="str">
        <f t="shared" si="3"/>
        <v>AZKǝngǝrli</v>
      </c>
    </row>
    <row r="248" spans="1:3">
      <c r="A248" t="s">
        <v>2879</v>
      </c>
      <c r="B248" t="s">
        <v>2880</v>
      </c>
      <c r="C248" t="str">
        <f t="shared" si="3"/>
        <v>AZOrdubad</v>
      </c>
    </row>
    <row r="249" spans="1:3">
      <c r="A249" t="s">
        <v>2881</v>
      </c>
      <c r="B249" t="s">
        <v>2882</v>
      </c>
      <c r="C249" t="str">
        <f t="shared" si="3"/>
        <v>AZSədərək</v>
      </c>
    </row>
    <row r="250" spans="1:3">
      <c r="A250" t="s">
        <v>2883</v>
      </c>
      <c r="B250" t="s">
        <v>2884</v>
      </c>
      <c r="C250" t="str">
        <f t="shared" si="3"/>
        <v>AZŞahbuz</v>
      </c>
    </row>
    <row r="251" spans="1:3">
      <c r="A251" t="s">
        <v>2887</v>
      </c>
      <c r="B251" t="s">
        <v>2888</v>
      </c>
      <c r="C251" t="str">
        <f t="shared" si="3"/>
        <v>AZŞərur</v>
      </c>
    </row>
    <row r="252" spans="1:3">
      <c r="A252" t="s">
        <v>2930</v>
      </c>
      <c r="B252" t="s">
        <v>2931</v>
      </c>
      <c r="C252" t="str">
        <f t="shared" si="3"/>
        <v>BAFederacija Bosne i Hercegovine</v>
      </c>
    </row>
    <row r="253" spans="1:3">
      <c r="A253" t="s">
        <v>2930</v>
      </c>
      <c r="B253" t="s">
        <v>2931</v>
      </c>
      <c r="C253" t="str">
        <f t="shared" si="3"/>
        <v>BAFederacija Bosne i Hercegovine</v>
      </c>
    </row>
    <row r="254" spans="1:3">
      <c r="A254" t="s">
        <v>2930</v>
      </c>
      <c r="B254" t="s">
        <v>2931</v>
      </c>
      <c r="C254" t="str">
        <f t="shared" si="3"/>
        <v>BAFederacija Bosne i Hercegovine</v>
      </c>
    </row>
    <row r="255" spans="1:3">
      <c r="A255" t="s">
        <v>2932</v>
      </c>
      <c r="B255" t="s">
        <v>2933</v>
      </c>
      <c r="C255" t="str">
        <f t="shared" si="3"/>
        <v>BARepublika Srpska</v>
      </c>
    </row>
    <row r="256" spans="1:3">
      <c r="A256" t="s">
        <v>2932</v>
      </c>
      <c r="B256" t="s">
        <v>2933</v>
      </c>
      <c r="C256" t="str">
        <f t="shared" si="3"/>
        <v>BARepublika Srpska</v>
      </c>
    </row>
    <row r="257" spans="1:3">
      <c r="A257" t="s">
        <v>2932</v>
      </c>
      <c r="B257" t="s">
        <v>2933</v>
      </c>
      <c r="C257" t="str">
        <f t="shared" si="3"/>
        <v>BARepublika Srpska</v>
      </c>
    </row>
    <row r="258" spans="1:3">
      <c r="A258" t="s">
        <v>2928</v>
      </c>
      <c r="B258" t="s">
        <v>2929</v>
      </c>
      <c r="C258" t="str">
        <f t="shared" si="3"/>
        <v>BABrčko distrikt</v>
      </c>
    </row>
    <row r="259" spans="1:3">
      <c r="A259" t="s">
        <v>2928</v>
      </c>
      <c r="B259" t="s">
        <v>2929</v>
      </c>
      <c r="C259" t="str">
        <f t="shared" ref="C259:C322" si="4">LEFT(A259,2)&amp;B259</f>
        <v>BABrčko distrikt</v>
      </c>
    </row>
    <row r="260" spans="1:3">
      <c r="A260" t="s">
        <v>2928</v>
      </c>
      <c r="B260" t="s">
        <v>2929</v>
      </c>
      <c r="C260" t="str">
        <f t="shared" si="4"/>
        <v>BABrčko distrikt</v>
      </c>
    </row>
    <row r="261" spans="1:3">
      <c r="A261" t="s">
        <v>2948</v>
      </c>
      <c r="B261" t="s">
        <v>2949</v>
      </c>
      <c r="C261" t="str">
        <f t="shared" si="4"/>
        <v>BBChrist Church</v>
      </c>
    </row>
    <row r="262" spans="1:3">
      <c r="A262" t="s">
        <v>2934</v>
      </c>
      <c r="B262" t="s">
        <v>2935</v>
      </c>
      <c r="C262" t="str">
        <f t="shared" si="4"/>
        <v>BBSaint Andrew</v>
      </c>
    </row>
    <row r="263" spans="1:3">
      <c r="A263" t="s">
        <v>2945</v>
      </c>
      <c r="B263" t="s">
        <v>2600</v>
      </c>
      <c r="C263" t="str">
        <f t="shared" si="4"/>
        <v>BBSaint George</v>
      </c>
    </row>
    <row r="264" spans="1:3">
      <c r="A264" t="s">
        <v>2941</v>
      </c>
      <c r="B264" t="s">
        <v>2942</v>
      </c>
      <c r="C264" t="str">
        <f t="shared" si="4"/>
        <v>BBSaint James</v>
      </c>
    </row>
    <row r="265" spans="1:3">
      <c r="A265" t="s">
        <v>2946</v>
      </c>
      <c r="B265" t="s">
        <v>2610</v>
      </c>
      <c r="C265" t="str">
        <f t="shared" si="4"/>
        <v>BBSaint John</v>
      </c>
    </row>
    <row r="266" spans="1:3">
      <c r="A266" t="s">
        <v>2950</v>
      </c>
      <c r="B266" t="s">
        <v>2951</v>
      </c>
      <c r="C266" t="str">
        <f t="shared" si="4"/>
        <v>BBSaint Joseph</v>
      </c>
    </row>
    <row r="267" spans="1:3">
      <c r="A267" t="s">
        <v>2943</v>
      </c>
      <c r="B267" t="s">
        <v>2944</v>
      </c>
      <c r="C267" t="str">
        <f t="shared" si="4"/>
        <v>BBSaint Lucy</v>
      </c>
    </row>
    <row r="268" spans="1:3">
      <c r="A268" t="s">
        <v>2939</v>
      </c>
      <c r="B268" t="s">
        <v>2940</v>
      </c>
      <c r="C268" t="str">
        <f t="shared" si="4"/>
        <v>BBSaint Michael</v>
      </c>
    </row>
    <row r="269" spans="1:3">
      <c r="A269" t="s">
        <v>2947</v>
      </c>
      <c r="B269" t="s">
        <v>2606</v>
      </c>
      <c r="C269" t="str">
        <f t="shared" si="4"/>
        <v>BBSaint Peter</v>
      </c>
    </row>
    <row r="270" spans="1:3">
      <c r="A270" t="s">
        <v>2936</v>
      </c>
      <c r="B270" t="s">
        <v>2608</v>
      </c>
      <c r="C270" t="str">
        <f t="shared" si="4"/>
        <v>BBSaint Philip</v>
      </c>
    </row>
    <row r="271" spans="1:3">
      <c r="A271" t="s">
        <v>2937</v>
      </c>
      <c r="B271" t="s">
        <v>2938</v>
      </c>
      <c r="C271" t="str">
        <f t="shared" si="4"/>
        <v>BBSaint Thomas</v>
      </c>
    </row>
    <row r="272" spans="1:3">
      <c r="A272" t="s">
        <v>3009</v>
      </c>
      <c r="B272" t="s">
        <v>3010</v>
      </c>
      <c r="C272" t="str">
        <f t="shared" si="4"/>
        <v>BDBarisal</v>
      </c>
    </row>
    <row r="273" spans="1:3">
      <c r="A273" t="s">
        <v>3016</v>
      </c>
      <c r="B273" t="s">
        <v>3017</v>
      </c>
      <c r="C273" t="str">
        <f t="shared" si="4"/>
        <v>BDBarguna</v>
      </c>
    </row>
    <row r="274" spans="1:3">
      <c r="A274" t="s">
        <v>3011</v>
      </c>
      <c r="B274" t="s">
        <v>3010</v>
      </c>
      <c r="C274" t="str">
        <f t="shared" si="4"/>
        <v>BDBarisal</v>
      </c>
    </row>
    <row r="275" spans="1:3">
      <c r="A275" t="s">
        <v>3012</v>
      </c>
      <c r="B275" t="s">
        <v>3013</v>
      </c>
      <c r="C275" t="str">
        <f t="shared" si="4"/>
        <v>BDBhola</v>
      </c>
    </row>
    <row r="276" spans="1:3">
      <c r="A276" t="s">
        <v>3018</v>
      </c>
      <c r="B276" t="s">
        <v>12739</v>
      </c>
      <c r="C276" t="str">
        <f t="shared" si="4"/>
        <v>BDJhalakathi</v>
      </c>
    </row>
    <row r="277" spans="1:3">
      <c r="A277" t="s">
        <v>3019</v>
      </c>
      <c r="B277" t="s">
        <v>3020</v>
      </c>
      <c r="C277" t="str">
        <f t="shared" si="4"/>
        <v>BDPirojpur</v>
      </c>
    </row>
    <row r="278" spans="1:3">
      <c r="A278" t="s">
        <v>3014</v>
      </c>
      <c r="B278" t="s">
        <v>3015</v>
      </c>
      <c r="C278" t="str">
        <f t="shared" si="4"/>
        <v>BDPatuakhali</v>
      </c>
    </row>
    <row r="279" spans="1:3">
      <c r="A279" t="s">
        <v>2952</v>
      </c>
      <c r="B279" t="s">
        <v>2953</v>
      </c>
      <c r="C279" t="str">
        <f t="shared" si="4"/>
        <v>BDChittagong</v>
      </c>
    </row>
    <row r="280" spans="1:3">
      <c r="A280" t="s">
        <v>2968</v>
      </c>
      <c r="B280" t="s">
        <v>2969</v>
      </c>
      <c r="C280" t="str">
        <f t="shared" si="4"/>
        <v>BDBandarban</v>
      </c>
    </row>
    <row r="281" spans="1:3">
      <c r="A281" t="s">
        <v>2970</v>
      </c>
      <c r="B281" t="s">
        <v>2971</v>
      </c>
      <c r="C281" t="str">
        <f t="shared" si="4"/>
        <v>BDBrahmanbaria</v>
      </c>
    </row>
    <row r="282" spans="1:3">
      <c r="A282" t="s">
        <v>2965</v>
      </c>
      <c r="B282" t="s">
        <v>2966</v>
      </c>
      <c r="C282" t="str">
        <f t="shared" si="4"/>
        <v>BDComilla</v>
      </c>
    </row>
    <row r="283" spans="1:3">
      <c r="A283" t="s">
        <v>2963</v>
      </c>
      <c r="B283" t="s">
        <v>2964</v>
      </c>
      <c r="C283" t="str">
        <f t="shared" si="4"/>
        <v>BDChandpur</v>
      </c>
    </row>
    <row r="284" spans="1:3">
      <c r="A284" t="s">
        <v>2954</v>
      </c>
      <c r="B284" t="s">
        <v>2953</v>
      </c>
      <c r="C284" t="str">
        <f t="shared" si="4"/>
        <v>BDChittagong</v>
      </c>
    </row>
    <row r="285" spans="1:3">
      <c r="A285" t="s">
        <v>2955</v>
      </c>
      <c r="B285" t="s">
        <v>2956</v>
      </c>
      <c r="C285" t="str">
        <f t="shared" si="4"/>
        <v>BDCox's Bazar</v>
      </c>
    </row>
    <row r="286" spans="1:3">
      <c r="A286" t="s">
        <v>2959</v>
      </c>
      <c r="B286" t="s">
        <v>2960</v>
      </c>
      <c r="C286" t="str">
        <f t="shared" si="4"/>
        <v>BDFeni</v>
      </c>
    </row>
    <row r="287" spans="1:3">
      <c r="A287" t="s">
        <v>2967</v>
      </c>
      <c r="B287" t="s">
        <v>12738</v>
      </c>
      <c r="C287" t="str">
        <f t="shared" si="4"/>
        <v>BDKhagrachhari</v>
      </c>
    </row>
    <row r="288" spans="1:3">
      <c r="A288" t="s">
        <v>2961</v>
      </c>
      <c r="B288" t="s">
        <v>2962</v>
      </c>
      <c r="C288" t="str">
        <f t="shared" si="4"/>
        <v>BDLakshmipur</v>
      </c>
    </row>
    <row r="289" spans="1:3">
      <c r="A289" t="s">
        <v>2972</v>
      </c>
      <c r="B289" t="s">
        <v>2973</v>
      </c>
      <c r="C289" t="str">
        <f t="shared" si="4"/>
        <v>BDNoakhali</v>
      </c>
    </row>
    <row r="290" spans="1:3">
      <c r="A290" t="s">
        <v>2957</v>
      </c>
      <c r="B290" t="s">
        <v>2958</v>
      </c>
      <c r="C290" t="str">
        <f t="shared" si="4"/>
        <v>BDRangamati</v>
      </c>
    </row>
    <row r="291" spans="1:3">
      <c r="A291" t="s">
        <v>2974</v>
      </c>
      <c r="B291" t="s">
        <v>2975</v>
      </c>
      <c r="C291" t="str">
        <f t="shared" si="4"/>
        <v>BDDhaka</v>
      </c>
    </row>
    <row r="292" spans="1:3">
      <c r="A292" t="s">
        <v>2988</v>
      </c>
      <c r="B292" t="s">
        <v>2975</v>
      </c>
      <c r="C292" t="str">
        <f t="shared" si="4"/>
        <v>BDDhaka</v>
      </c>
    </row>
    <row r="293" spans="1:3">
      <c r="A293" t="s">
        <v>2989</v>
      </c>
      <c r="B293" t="s">
        <v>2990</v>
      </c>
      <c r="C293" t="str">
        <f t="shared" si="4"/>
        <v>BDFaridpur</v>
      </c>
    </row>
    <row r="294" spans="1:3">
      <c r="A294" t="s">
        <v>2991</v>
      </c>
      <c r="B294" t="s">
        <v>2992</v>
      </c>
      <c r="C294" t="str">
        <f t="shared" si="4"/>
        <v>BDGopalganj</v>
      </c>
    </row>
    <row r="295" spans="1:3">
      <c r="A295" t="s">
        <v>2995</v>
      </c>
      <c r="B295" t="s">
        <v>2996</v>
      </c>
      <c r="C295" t="str">
        <f t="shared" si="4"/>
        <v>BDGazipur</v>
      </c>
    </row>
    <row r="296" spans="1:3">
      <c r="A296" t="s">
        <v>2980</v>
      </c>
      <c r="B296" t="s">
        <v>2981</v>
      </c>
      <c r="C296" t="str">
        <f t="shared" si="4"/>
        <v>BDKishoreganj</v>
      </c>
    </row>
    <row r="297" spans="1:3">
      <c r="A297" t="s">
        <v>2997</v>
      </c>
      <c r="B297" t="s">
        <v>2998</v>
      </c>
      <c r="C297" t="str">
        <f t="shared" si="4"/>
        <v>BDManikganj</v>
      </c>
    </row>
    <row r="298" spans="1:3">
      <c r="A298" t="s">
        <v>2999</v>
      </c>
      <c r="B298" t="s">
        <v>3000</v>
      </c>
      <c r="C298" t="str">
        <f t="shared" si="4"/>
        <v>BDMunshiganj</v>
      </c>
    </row>
    <row r="299" spans="1:3">
      <c r="A299" t="s">
        <v>3003</v>
      </c>
      <c r="B299" t="s">
        <v>3004</v>
      </c>
      <c r="C299" t="str">
        <f t="shared" si="4"/>
        <v>BDMadaripur</v>
      </c>
    </row>
    <row r="300" spans="1:3">
      <c r="A300" t="s">
        <v>3001</v>
      </c>
      <c r="B300" t="s">
        <v>3002</v>
      </c>
      <c r="C300" t="str">
        <f t="shared" si="4"/>
        <v>BDNarayanganj</v>
      </c>
    </row>
    <row r="301" spans="1:3">
      <c r="A301" t="s">
        <v>2986</v>
      </c>
      <c r="B301" t="s">
        <v>2987</v>
      </c>
      <c r="C301" t="str">
        <f t="shared" si="4"/>
        <v>BDNarsingdi</v>
      </c>
    </row>
    <row r="302" spans="1:3">
      <c r="A302" t="s">
        <v>2993</v>
      </c>
      <c r="B302" t="s">
        <v>2994</v>
      </c>
      <c r="C302" t="str">
        <f t="shared" si="4"/>
        <v>BDRajbari</v>
      </c>
    </row>
    <row r="303" spans="1:3">
      <c r="A303" t="s">
        <v>3005</v>
      </c>
      <c r="B303" t="s">
        <v>3006</v>
      </c>
      <c r="C303" t="str">
        <f t="shared" si="4"/>
        <v>BDShariatpur</v>
      </c>
    </row>
    <row r="304" spans="1:3">
      <c r="A304" t="s">
        <v>3007</v>
      </c>
      <c r="B304" t="s">
        <v>3008</v>
      </c>
      <c r="C304" t="str">
        <f t="shared" si="4"/>
        <v>BDTangail</v>
      </c>
    </row>
    <row r="305" spans="1:3">
      <c r="A305" t="s">
        <v>3021</v>
      </c>
      <c r="B305" t="s">
        <v>3022</v>
      </c>
      <c r="C305" t="str">
        <f t="shared" si="4"/>
        <v>BDKhulna</v>
      </c>
    </row>
    <row r="306" spans="1:3">
      <c r="A306" t="s">
        <v>3035</v>
      </c>
      <c r="B306" t="s">
        <v>3036</v>
      </c>
      <c r="C306" t="str">
        <f t="shared" si="4"/>
        <v>BDBagerhat</v>
      </c>
    </row>
    <row r="307" spans="1:3">
      <c r="A307" t="s">
        <v>3027</v>
      </c>
      <c r="B307" t="s">
        <v>3028</v>
      </c>
      <c r="C307" t="str">
        <f t="shared" si="4"/>
        <v>BDChuadanga</v>
      </c>
    </row>
    <row r="308" spans="1:3">
      <c r="A308" t="s">
        <v>3029</v>
      </c>
      <c r="B308" t="s">
        <v>3030</v>
      </c>
      <c r="C308" t="str">
        <f t="shared" si="4"/>
        <v>BDJessore</v>
      </c>
    </row>
    <row r="309" spans="1:3">
      <c r="A309" t="s">
        <v>3037</v>
      </c>
      <c r="B309" t="s">
        <v>3038</v>
      </c>
      <c r="C309" t="str">
        <f t="shared" si="4"/>
        <v>BDJhenaidah</v>
      </c>
    </row>
    <row r="310" spans="1:3">
      <c r="A310" t="s">
        <v>3039</v>
      </c>
      <c r="B310" t="s">
        <v>3022</v>
      </c>
      <c r="C310" t="str">
        <f t="shared" si="4"/>
        <v>BDKhulna</v>
      </c>
    </row>
    <row r="311" spans="1:3">
      <c r="A311" t="s">
        <v>3023</v>
      </c>
      <c r="B311" t="s">
        <v>3024</v>
      </c>
      <c r="C311" t="str">
        <f t="shared" si="4"/>
        <v>BDKushtia</v>
      </c>
    </row>
    <row r="312" spans="1:3">
      <c r="A312" t="s">
        <v>3033</v>
      </c>
      <c r="B312" t="s">
        <v>3034</v>
      </c>
      <c r="C312" t="str">
        <f t="shared" si="4"/>
        <v>BDMagura</v>
      </c>
    </row>
    <row r="313" spans="1:3">
      <c r="A313" t="s">
        <v>3025</v>
      </c>
      <c r="B313" t="s">
        <v>3026</v>
      </c>
      <c r="C313" t="str">
        <f t="shared" si="4"/>
        <v>BDMeherpur</v>
      </c>
    </row>
    <row r="314" spans="1:3">
      <c r="A314" t="s">
        <v>3040</v>
      </c>
      <c r="B314" t="s">
        <v>3041</v>
      </c>
      <c r="C314" t="str">
        <f t="shared" si="4"/>
        <v>BDNarail</v>
      </c>
    </row>
    <row r="315" spans="1:3">
      <c r="A315" t="s">
        <v>3031</v>
      </c>
      <c r="B315" t="s">
        <v>3032</v>
      </c>
      <c r="C315" t="str">
        <f t="shared" si="4"/>
        <v>BDSatkhira</v>
      </c>
    </row>
    <row r="316" spans="1:3">
      <c r="A316" t="s">
        <v>3042</v>
      </c>
      <c r="B316" t="s">
        <v>3043</v>
      </c>
      <c r="C316" t="str">
        <f t="shared" si="4"/>
        <v>BDRajshahi</v>
      </c>
    </row>
    <row r="317" spans="1:3">
      <c r="A317" t="s">
        <v>3050</v>
      </c>
      <c r="B317" t="s">
        <v>3051</v>
      </c>
      <c r="C317" t="str">
        <f t="shared" si="4"/>
        <v>BDBogra</v>
      </c>
    </row>
    <row r="318" spans="1:3">
      <c r="A318" t="s">
        <v>3047</v>
      </c>
      <c r="B318" t="s">
        <v>12740</v>
      </c>
      <c r="C318" t="str">
        <f t="shared" si="4"/>
        <v>BDJoypurhat</v>
      </c>
    </row>
    <row r="319" spans="1:3">
      <c r="A319" t="s">
        <v>3052</v>
      </c>
      <c r="B319" t="s">
        <v>3053</v>
      </c>
      <c r="C319" t="str">
        <f t="shared" si="4"/>
        <v>BDNatore</v>
      </c>
    </row>
    <row r="320" spans="1:3">
      <c r="A320" t="s">
        <v>3054</v>
      </c>
      <c r="B320" t="s">
        <v>12741</v>
      </c>
      <c r="C320" t="str">
        <f t="shared" si="4"/>
        <v>BDChapai Nawabganj</v>
      </c>
    </row>
    <row r="321" spans="1:3">
      <c r="A321" t="s">
        <v>3055</v>
      </c>
      <c r="B321" t="s">
        <v>3056</v>
      </c>
      <c r="C321" t="str">
        <f t="shared" si="4"/>
        <v>BDNaogaon</v>
      </c>
    </row>
    <row r="322" spans="1:3">
      <c r="A322" t="s">
        <v>3044</v>
      </c>
      <c r="B322" t="s">
        <v>3045</v>
      </c>
      <c r="C322" t="str">
        <f t="shared" si="4"/>
        <v>BDPabna</v>
      </c>
    </row>
    <row r="323" spans="1:3">
      <c r="A323" t="s">
        <v>3046</v>
      </c>
      <c r="B323" t="s">
        <v>3043</v>
      </c>
      <c r="C323" t="str">
        <f t="shared" ref="C323:C386" si="5">LEFT(A323,2)&amp;B323</f>
        <v>BDRajshahi</v>
      </c>
    </row>
    <row r="324" spans="1:3">
      <c r="A324" t="s">
        <v>3048</v>
      </c>
      <c r="B324" t="s">
        <v>3049</v>
      </c>
      <c r="C324" t="str">
        <f t="shared" si="5"/>
        <v>BDSirajganj</v>
      </c>
    </row>
    <row r="325" spans="1:3">
      <c r="A325" t="s">
        <v>3068</v>
      </c>
      <c r="B325" t="s">
        <v>3058</v>
      </c>
      <c r="C325" t="str">
        <f t="shared" si="5"/>
        <v>BDRangpur</v>
      </c>
    </row>
    <row r="326" spans="1:3">
      <c r="A326" t="s">
        <v>3077</v>
      </c>
      <c r="B326" t="s">
        <v>3078</v>
      </c>
      <c r="C326" t="str">
        <f t="shared" si="5"/>
        <v>BDDinajpur</v>
      </c>
    </row>
    <row r="327" spans="1:3">
      <c r="A327" t="s">
        <v>3069</v>
      </c>
      <c r="B327" t="s">
        <v>3070</v>
      </c>
      <c r="C327" t="str">
        <f t="shared" si="5"/>
        <v>BDGaibandha</v>
      </c>
    </row>
    <row r="328" spans="1:3">
      <c r="A328" t="s">
        <v>3073</v>
      </c>
      <c r="B328" t="s">
        <v>3074</v>
      </c>
      <c r="C328" t="str">
        <f t="shared" si="5"/>
        <v>BDKurigram</v>
      </c>
    </row>
    <row r="329" spans="1:3">
      <c r="A329" t="s">
        <v>3079</v>
      </c>
      <c r="B329" t="s">
        <v>3080</v>
      </c>
      <c r="C329" t="str">
        <f t="shared" si="5"/>
        <v>BDLalmonirhat</v>
      </c>
    </row>
    <row r="330" spans="1:3">
      <c r="A330" t="s">
        <v>3081</v>
      </c>
      <c r="B330" t="s">
        <v>3082</v>
      </c>
      <c r="C330" t="str">
        <f t="shared" si="5"/>
        <v>BDNilphamari</v>
      </c>
    </row>
    <row r="331" spans="1:3">
      <c r="A331" t="s">
        <v>3075</v>
      </c>
      <c r="B331" t="s">
        <v>3076</v>
      </c>
      <c r="C331" t="str">
        <f t="shared" si="5"/>
        <v>BDPanchagarh</v>
      </c>
    </row>
    <row r="332" spans="1:3">
      <c r="A332" t="s">
        <v>3057</v>
      </c>
      <c r="B332" t="s">
        <v>3058</v>
      </c>
      <c r="C332" t="str">
        <f t="shared" si="5"/>
        <v>BDRangpur</v>
      </c>
    </row>
    <row r="333" spans="1:3">
      <c r="A333" t="s">
        <v>3071</v>
      </c>
      <c r="B333" t="s">
        <v>3072</v>
      </c>
      <c r="C333" t="str">
        <f t="shared" si="5"/>
        <v>BDThakurgaon</v>
      </c>
    </row>
    <row r="334" spans="1:3">
      <c r="A334" t="s">
        <v>3059</v>
      </c>
      <c r="B334" t="s">
        <v>3060</v>
      </c>
      <c r="C334" t="str">
        <f t="shared" si="5"/>
        <v>BDSylhet</v>
      </c>
    </row>
    <row r="335" spans="1:3">
      <c r="A335" t="s">
        <v>3066</v>
      </c>
      <c r="B335" t="s">
        <v>3067</v>
      </c>
      <c r="C335" t="str">
        <f t="shared" si="5"/>
        <v>BDHabiganj</v>
      </c>
    </row>
    <row r="336" spans="1:3">
      <c r="A336" t="s">
        <v>3061</v>
      </c>
      <c r="B336" t="s">
        <v>3062</v>
      </c>
      <c r="C336" t="str">
        <f t="shared" si="5"/>
        <v>BDMoulvibazar</v>
      </c>
    </row>
    <row r="337" spans="1:3">
      <c r="A337" t="s">
        <v>3063</v>
      </c>
      <c r="B337" t="s">
        <v>3060</v>
      </c>
      <c r="C337" t="str">
        <f t="shared" si="5"/>
        <v>BDSylhet</v>
      </c>
    </row>
    <row r="338" spans="1:3">
      <c r="A338" t="s">
        <v>3064</v>
      </c>
      <c r="B338" t="s">
        <v>3065</v>
      </c>
      <c r="C338" t="str">
        <f t="shared" si="5"/>
        <v>BDSunamganj</v>
      </c>
    </row>
    <row r="339" spans="1:3">
      <c r="A339" t="s">
        <v>12671</v>
      </c>
      <c r="B339" t="s">
        <v>2977</v>
      </c>
      <c r="C339" t="str">
        <f t="shared" si="5"/>
        <v>BDMymensingh</v>
      </c>
    </row>
    <row r="340" spans="1:3">
      <c r="A340" t="s">
        <v>2982</v>
      </c>
      <c r="B340" t="s">
        <v>2983</v>
      </c>
      <c r="C340" t="str">
        <f t="shared" si="5"/>
        <v>BDJamalpur</v>
      </c>
    </row>
    <row r="341" spans="1:3">
      <c r="A341" t="s">
        <v>2976</v>
      </c>
      <c r="B341" t="s">
        <v>2977</v>
      </c>
      <c r="C341" t="str">
        <f t="shared" si="5"/>
        <v>BDMymensingh</v>
      </c>
    </row>
    <row r="342" spans="1:3">
      <c r="A342" t="s">
        <v>2984</v>
      </c>
      <c r="B342" t="s">
        <v>2985</v>
      </c>
      <c r="C342" t="str">
        <f t="shared" si="5"/>
        <v>BDNetrakona</v>
      </c>
    </row>
    <row r="343" spans="1:3">
      <c r="A343" t="s">
        <v>2978</v>
      </c>
      <c r="B343" t="s">
        <v>2979</v>
      </c>
      <c r="C343" t="str">
        <f t="shared" si="5"/>
        <v>BDSherpur</v>
      </c>
    </row>
    <row r="344" spans="1:3">
      <c r="A344" t="s">
        <v>3094</v>
      </c>
      <c r="B344" t="s">
        <v>3096</v>
      </c>
      <c r="C344" t="str">
        <f t="shared" si="5"/>
        <v>BEBruxelles-Capitale, Région de</v>
      </c>
    </row>
    <row r="345" spans="1:3">
      <c r="A345" t="s">
        <v>3094</v>
      </c>
      <c r="B345" t="s">
        <v>3095</v>
      </c>
      <c r="C345" t="str">
        <f t="shared" si="5"/>
        <v>BEBrussels Hoofdstedelijk Gewest</v>
      </c>
    </row>
    <row r="346" spans="1:3">
      <c r="A346" t="s">
        <v>3097</v>
      </c>
      <c r="B346" t="s">
        <v>3098</v>
      </c>
      <c r="C346" t="str">
        <f t="shared" si="5"/>
        <v>BEVlaams Gewest</v>
      </c>
    </row>
    <row r="347" spans="1:3">
      <c r="A347" t="s">
        <v>3103</v>
      </c>
      <c r="B347" t="s">
        <v>3104</v>
      </c>
      <c r="C347" t="str">
        <f t="shared" si="5"/>
        <v>BEAntwerpen</v>
      </c>
    </row>
    <row r="348" spans="1:3">
      <c r="A348" t="s">
        <v>3099</v>
      </c>
      <c r="B348" t="s">
        <v>3100</v>
      </c>
      <c r="C348" t="str">
        <f t="shared" si="5"/>
        <v>BEVlaams-Brabant</v>
      </c>
    </row>
    <row r="349" spans="1:3">
      <c r="A349" t="s">
        <v>3105</v>
      </c>
      <c r="B349" t="s">
        <v>3106</v>
      </c>
      <c r="C349" t="str">
        <f t="shared" si="5"/>
        <v>BELimburg</v>
      </c>
    </row>
    <row r="350" spans="1:3">
      <c r="A350" t="s">
        <v>3107</v>
      </c>
      <c r="B350" t="s">
        <v>3108</v>
      </c>
      <c r="C350" t="str">
        <f t="shared" si="5"/>
        <v>BEOost-Vlaanderen</v>
      </c>
    </row>
    <row r="351" spans="1:3">
      <c r="A351" t="s">
        <v>3101</v>
      </c>
      <c r="B351" t="s">
        <v>3102</v>
      </c>
      <c r="C351" t="str">
        <f t="shared" si="5"/>
        <v>BEWest-Vlaanderen</v>
      </c>
    </row>
    <row r="352" spans="1:3">
      <c r="A352" t="s">
        <v>3083</v>
      </c>
      <c r="B352" t="s">
        <v>3084</v>
      </c>
      <c r="C352" t="str">
        <f t="shared" si="5"/>
        <v>BEwallonne, Région</v>
      </c>
    </row>
    <row r="353" spans="1:3">
      <c r="A353" t="s">
        <v>3090</v>
      </c>
      <c r="B353" t="s">
        <v>3091</v>
      </c>
      <c r="C353" t="str">
        <f t="shared" si="5"/>
        <v>BEBrabant wallon</v>
      </c>
    </row>
    <row r="354" spans="1:3">
      <c r="A354" t="s">
        <v>3088</v>
      </c>
      <c r="B354" t="s">
        <v>3089</v>
      </c>
      <c r="C354" t="str">
        <f t="shared" si="5"/>
        <v>BEHainaut</v>
      </c>
    </row>
    <row r="355" spans="1:3">
      <c r="A355" t="s">
        <v>3092</v>
      </c>
      <c r="B355" t="s">
        <v>3093</v>
      </c>
      <c r="C355" t="str">
        <f t="shared" si="5"/>
        <v>BELiège</v>
      </c>
    </row>
    <row r="356" spans="1:3">
      <c r="A356" t="s">
        <v>3085</v>
      </c>
      <c r="B356" t="s">
        <v>2497</v>
      </c>
      <c r="C356" t="str">
        <f t="shared" si="5"/>
        <v>BELuxembourg</v>
      </c>
    </row>
    <row r="357" spans="1:3">
      <c r="A357" t="s">
        <v>3086</v>
      </c>
      <c r="B357" t="s">
        <v>3087</v>
      </c>
      <c r="C357" t="str">
        <f t="shared" si="5"/>
        <v>BENamur</v>
      </c>
    </row>
    <row r="358" spans="1:3">
      <c r="A358" t="s">
        <v>3117</v>
      </c>
      <c r="B358" t="s">
        <v>3118</v>
      </c>
      <c r="C358" t="str">
        <f t="shared" si="5"/>
        <v>BFBoucle du Mouhoun</v>
      </c>
    </row>
    <row r="359" spans="1:3">
      <c r="A359" t="s">
        <v>3127</v>
      </c>
      <c r="B359" t="s">
        <v>3128</v>
      </c>
      <c r="C359" t="str">
        <f t="shared" si="5"/>
        <v>BFBalé</v>
      </c>
    </row>
    <row r="360" spans="1:3">
      <c r="A360" t="s">
        <v>3119</v>
      </c>
      <c r="B360" t="s">
        <v>3120</v>
      </c>
      <c r="C360" t="str">
        <f t="shared" si="5"/>
        <v>BFBanwa</v>
      </c>
    </row>
    <row r="361" spans="1:3">
      <c r="A361" t="s">
        <v>3129</v>
      </c>
      <c r="B361" t="s">
        <v>3130</v>
      </c>
      <c r="C361" t="str">
        <f t="shared" si="5"/>
        <v>BFKossi</v>
      </c>
    </row>
    <row r="362" spans="1:3">
      <c r="A362" t="s">
        <v>3121</v>
      </c>
      <c r="B362" t="s">
        <v>3122</v>
      </c>
      <c r="C362" t="str">
        <f t="shared" si="5"/>
        <v>BFMouhoun</v>
      </c>
    </row>
    <row r="363" spans="1:3">
      <c r="A363" t="s">
        <v>3123</v>
      </c>
      <c r="B363" t="s">
        <v>3124</v>
      </c>
      <c r="C363" t="str">
        <f t="shared" si="5"/>
        <v>BFNayala</v>
      </c>
    </row>
    <row r="364" spans="1:3">
      <c r="A364" t="s">
        <v>3125</v>
      </c>
      <c r="B364" t="s">
        <v>3126</v>
      </c>
      <c r="C364" t="str">
        <f t="shared" si="5"/>
        <v>BFSourou</v>
      </c>
    </row>
    <row r="365" spans="1:3">
      <c r="A365" t="s">
        <v>3141</v>
      </c>
      <c r="B365" t="s">
        <v>3142</v>
      </c>
      <c r="C365" t="str">
        <f t="shared" si="5"/>
        <v>BFCascades</v>
      </c>
    </row>
    <row r="366" spans="1:3">
      <c r="A366" t="s">
        <v>3145</v>
      </c>
      <c r="B366" t="s">
        <v>3146</v>
      </c>
      <c r="C366" t="str">
        <f t="shared" si="5"/>
        <v>BFComoé</v>
      </c>
    </row>
    <row r="367" spans="1:3">
      <c r="A367" t="s">
        <v>3143</v>
      </c>
      <c r="B367" t="s">
        <v>3144</v>
      </c>
      <c r="C367" t="str">
        <f t="shared" si="5"/>
        <v>BFLéraba</v>
      </c>
    </row>
    <row r="368" spans="1:3">
      <c r="A368" t="s">
        <v>3147</v>
      </c>
      <c r="B368" t="s">
        <v>3148</v>
      </c>
      <c r="C368" t="str">
        <f t="shared" si="5"/>
        <v>BFCentre</v>
      </c>
    </row>
    <row r="369" spans="1:3">
      <c r="A369" t="s">
        <v>3149</v>
      </c>
      <c r="B369" t="s">
        <v>3150</v>
      </c>
      <c r="C369" t="str">
        <f t="shared" si="5"/>
        <v>BFKadiogo</v>
      </c>
    </row>
    <row r="370" spans="1:3">
      <c r="A370" t="s">
        <v>3151</v>
      </c>
      <c r="B370" t="s">
        <v>3152</v>
      </c>
      <c r="C370" t="str">
        <f t="shared" si="5"/>
        <v>BFCentre-Est</v>
      </c>
    </row>
    <row r="371" spans="1:3">
      <c r="A371" t="s">
        <v>3153</v>
      </c>
      <c r="B371" t="s">
        <v>3154</v>
      </c>
      <c r="C371" t="str">
        <f t="shared" si="5"/>
        <v>BFBoulgou</v>
      </c>
    </row>
    <row r="372" spans="1:3">
      <c r="A372" t="s">
        <v>3157</v>
      </c>
      <c r="B372" t="s">
        <v>3158</v>
      </c>
      <c r="C372" t="str">
        <f t="shared" si="5"/>
        <v>BFKoulpélogo</v>
      </c>
    </row>
    <row r="373" spans="1:3">
      <c r="A373" t="s">
        <v>3155</v>
      </c>
      <c r="B373" t="s">
        <v>3156</v>
      </c>
      <c r="C373" t="str">
        <f t="shared" si="5"/>
        <v>BFKouritenga</v>
      </c>
    </row>
    <row r="374" spans="1:3">
      <c r="A374" t="s">
        <v>3109</v>
      </c>
      <c r="B374" t="s">
        <v>3110</v>
      </c>
      <c r="C374" t="str">
        <f t="shared" si="5"/>
        <v>BFCentre-Nord</v>
      </c>
    </row>
    <row r="375" spans="1:3">
      <c r="A375" t="s">
        <v>3113</v>
      </c>
      <c r="B375" t="s">
        <v>3114</v>
      </c>
      <c r="C375" t="str">
        <f t="shared" si="5"/>
        <v>BFBam</v>
      </c>
    </row>
    <row r="376" spans="1:3">
      <c r="A376" t="s">
        <v>3111</v>
      </c>
      <c r="B376" t="s">
        <v>3112</v>
      </c>
      <c r="C376" t="str">
        <f t="shared" si="5"/>
        <v>BFNamentenga</v>
      </c>
    </row>
    <row r="377" spans="1:3">
      <c r="A377" t="s">
        <v>3115</v>
      </c>
      <c r="B377" t="s">
        <v>3116</v>
      </c>
      <c r="C377" t="str">
        <f t="shared" si="5"/>
        <v>BFSanmatenga</v>
      </c>
    </row>
    <row r="378" spans="1:3">
      <c r="A378" t="s">
        <v>3159</v>
      </c>
      <c r="B378" t="s">
        <v>3160</v>
      </c>
      <c r="C378" t="str">
        <f t="shared" si="5"/>
        <v>BFCentre-Ouest</v>
      </c>
    </row>
    <row r="379" spans="1:3">
      <c r="A379" t="s">
        <v>3165</v>
      </c>
      <c r="B379" t="s">
        <v>3166</v>
      </c>
      <c r="C379" t="str">
        <f t="shared" si="5"/>
        <v>BFBoulkiemdé</v>
      </c>
    </row>
    <row r="380" spans="1:3">
      <c r="A380" t="s">
        <v>3161</v>
      </c>
      <c r="B380" t="s">
        <v>3162</v>
      </c>
      <c r="C380" t="str">
        <f t="shared" si="5"/>
        <v>BFSissili</v>
      </c>
    </row>
    <row r="381" spans="1:3">
      <c r="A381" t="s">
        <v>3167</v>
      </c>
      <c r="B381" t="s">
        <v>3168</v>
      </c>
      <c r="C381" t="str">
        <f t="shared" si="5"/>
        <v>BFSanguié</v>
      </c>
    </row>
    <row r="382" spans="1:3">
      <c r="A382" t="s">
        <v>3163</v>
      </c>
      <c r="B382" t="s">
        <v>3164</v>
      </c>
      <c r="C382" t="str">
        <f t="shared" si="5"/>
        <v>BFZiro</v>
      </c>
    </row>
    <row r="383" spans="1:3">
      <c r="A383" t="s">
        <v>3169</v>
      </c>
      <c r="B383" t="s">
        <v>3170</v>
      </c>
      <c r="C383" t="str">
        <f t="shared" si="5"/>
        <v>BFCentre-Sud</v>
      </c>
    </row>
    <row r="384" spans="1:3">
      <c r="A384" t="s">
        <v>3175</v>
      </c>
      <c r="B384" t="s">
        <v>3176</v>
      </c>
      <c r="C384" t="str">
        <f t="shared" si="5"/>
        <v>BFBazèga</v>
      </c>
    </row>
    <row r="385" spans="1:3">
      <c r="A385" t="s">
        <v>3173</v>
      </c>
      <c r="B385" t="s">
        <v>3174</v>
      </c>
      <c r="C385" t="str">
        <f t="shared" si="5"/>
        <v>BFNahouri</v>
      </c>
    </row>
    <row r="386" spans="1:3">
      <c r="A386" t="s">
        <v>3171</v>
      </c>
      <c r="B386" t="s">
        <v>3172</v>
      </c>
      <c r="C386" t="str">
        <f t="shared" si="5"/>
        <v>BFZoundwéogo</v>
      </c>
    </row>
    <row r="387" spans="1:3">
      <c r="A387" t="s">
        <v>3177</v>
      </c>
      <c r="B387" t="s">
        <v>3178</v>
      </c>
      <c r="C387" t="str">
        <f t="shared" ref="C387:C450" si="6">LEFT(A387,2)&amp;B387</f>
        <v>BFEst</v>
      </c>
    </row>
    <row r="388" spans="1:3">
      <c r="A388" t="s">
        <v>3181</v>
      </c>
      <c r="B388" t="s">
        <v>3182</v>
      </c>
      <c r="C388" t="str">
        <f t="shared" si="6"/>
        <v>BFGnagna</v>
      </c>
    </row>
    <row r="389" spans="1:3">
      <c r="A389" t="s">
        <v>3179</v>
      </c>
      <c r="B389" t="s">
        <v>3180</v>
      </c>
      <c r="C389" t="str">
        <f t="shared" si="6"/>
        <v>BFGourma</v>
      </c>
    </row>
    <row r="390" spans="1:3">
      <c r="A390" t="s">
        <v>3183</v>
      </c>
      <c r="B390" t="s">
        <v>3184</v>
      </c>
      <c r="C390" t="str">
        <f t="shared" si="6"/>
        <v>BFKomondjari</v>
      </c>
    </row>
    <row r="391" spans="1:3">
      <c r="A391" t="s">
        <v>3185</v>
      </c>
      <c r="B391" t="s">
        <v>3186</v>
      </c>
      <c r="C391" t="str">
        <f t="shared" si="6"/>
        <v>BFKompienga</v>
      </c>
    </row>
    <row r="392" spans="1:3">
      <c r="A392" t="s">
        <v>3187</v>
      </c>
      <c r="B392" t="s">
        <v>3188</v>
      </c>
      <c r="C392" t="str">
        <f t="shared" si="6"/>
        <v>BFTapoa</v>
      </c>
    </row>
    <row r="393" spans="1:3">
      <c r="A393" t="s">
        <v>3189</v>
      </c>
      <c r="B393" t="s">
        <v>3190</v>
      </c>
      <c r="C393" t="str">
        <f t="shared" si="6"/>
        <v>BFHauts-Bassins</v>
      </c>
    </row>
    <row r="394" spans="1:3">
      <c r="A394" t="s">
        <v>3191</v>
      </c>
      <c r="B394" t="s">
        <v>3192</v>
      </c>
      <c r="C394" t="str">
        <f t="shared" si="6"/>
        <v>BFHouet</v>
      </c>
    </row>
    <row r="395" spans="1:3">
      <c r="A395" t="s">
        <v>3194</v>
      </c>
      <c r="B395" t="s">
        <v>3195</v>
      </c>
      <c r="C395" t="str">
        <f t="shared" si="6"/>
        <v>BFKénédougou</v>
      </c>
    </row>
    <row r="396" spans="1:3">
      <c r="A396" t="s">
        <v>3193</v>
      </c>
      <c r="B396" t="s">
        <v>12742</v>
      </c>
      <c r="C396" t="str">
        <f t="shared" si="6"/>
        <v>BFTuy</v>
      </c>
    </row>
    <row r="397" spans="1:3">
      <c r="A397" t="s">
        <v>3131</v>
      </c>
      <c r="B397" t="s">
        <v>3132</v>
      </c>
      <c r="C397" t="str">
        <f t="shared" si="6"/>
        <v>BFNord</v>
      </c>
    </row>
    <row r="398" spans="1:3">
      <c r="A398" t="s">
        <v>3135</v>
      </c>
      <c r="B398" t="s">
        <v>3136</v>
      </c>
      <c r="C398" t="str">
        <f t="shared" si="6"/>
        <v>BFLoroum</v>
      </c>
    </row>
    <row r="399" spans="1:3">
      <c r="A399" t="s">
        <v>3137</v>
      </c>
      <c r="B399" t="s">
        <v>3138</v>
      </c>
      <c r="C399" t="str">
        <f t="shared" si="6"/>
        <v>BFPassoré</v>
      </c>
    </row>
    <row r="400" spans="1:3">
      <c r="A400" t="s">
        <v>3133</v>
      </c>
      <c r="B400" t="s">
        <v>3134</v>
      </c>
      <c r="C400" t="str">
        <f t="shared" si="6"/>
        <v>BFYatenga</v>
      </c>
    </row>
    <row r="401" spans="1:3">
      <c r="A401" t="s">
        <v>3139</v>
      </c>
      <c r="B401" t="s">
        <v>3140</v>
      </c>
      <c r="C401" t="str">
        <f t="shared" si="6"/>
        <v>BFZondoma</v>
      </c>
    </row>
    <row r="402" spans="1:3">
      <c r="A402" t="s">
        <v>3196</v>
      </c>
      <c r="B402" t="s">
        <v>3197</v>
      </c>
      <c r="C402" t="str">
        <f t="shared" si="6"/>
        <v>BFPlateau-Central</v>
      </c>
    </row>
    <row r="403" spans="1:3">
      <c r="A403" t="s">
        <v>3198</v>
      </c>
      <c r="B403" t="s">
        <v>3199</v>
      </c>
      <c r="C403" t="str">
        <f t="shared" si="6"/>
        <v>BFGanzourgou</v>
      </c>
    </row>
    <row r="404" spans="1:3">
      <c r="A404" t="s">
        <v>3200</v>
      </c>
      <c r="B404" t="s">
        <v>3201</v>
      </c>
      <c r="C404" t="str">
        <f t="shared" si="6"/>
        <v>BFKourwéogo</v>
      </c>
    </row>
    <row r="405" spans="1:3">
      <c r="A405" t="s">
        <v>3202</v>
      </c>
      <c r="B405" t="s">
        <v>3203</v>
      </c>
      <c r="C405" t="str">
        <f t="shared" si="6"/>
        <v>BFOubritenga</v>
      </c>
    </row>
    <row r="406" spans="1:3">
      <c r="A406" t="s">
        <v>3204</v>
      </c>
      <c r="B406" t="s">
        <v>3205</v>
      </c>
      <c r="C406" t="str">
        <f t="shared" si="6"/>
        <v>BFSahel</v>
      </c>
    </row>
    <row r="407" spans="1:3">
      <c r="A407" t="s">
        <v>3206</v>
      </c>
      <c r="B407" t="s">
        <v>3207</v>
      </c>
      <c r="C407" t="str">
        <f t="shared" si="6"/>
        <v>BFOudalan</v>
      </c>
    </row>
    <row r="408" spans="1:3">
      <c r="A408" t="s">
        <v>3212</v>
      </c>
      <c r="B408" t="s">
        <v>3213</v>
      </c>
      <c r="C408" t="str">
        <f t="shared" si="6"/>
        <v>BFSéno</v>
      </c>
    </row>
    <row r="409" spans="1:3">
      <c r="A409" t="s">
        <v>3208</v>
      </c>
      <c r="B409" t="s">
        <v>3209</v>
      </c>
      <c r="C409" t="str">
        <f t="shared" si="6"/>
        <v>BFSoum</v>
      </c>
    </row>
    <row r="410" spans="1:3">
      <c r="A410" t="s">
        <v>3210</v>
      </c>
      <c r="B410" t="s">
        <v>3211</v>
      </c>
      <c r="C410" t="str">
        <f t="shared" si="6"/>
        <v>BFYagha</v>
      </c>
    </row>
    <row r="411" spans="1:3">
      <c r="A411" t="s">
        <v>3214</v>
      </c>
      <c r="B411" t="s">
        <v>3215</v>
      </c>
      <c r="C411" t="str">
        <f t="shared" si="6"/>
        <v>BFSud-Ouest</v>
      </c>
    </row>
    <row r="412" spans="1:3">
      <c r="A412" t="s">
        <v>3218</v>
      </c>
      <c r="B412" t="s">
        <v>3219</v>
      </c>
      <c r="C412" t="str">
        <f t="shared" si="6"/>
        <v>BFBougouriba</v>
      </c>
    </row>
    <row r="413" spans="1:3">
      <c r="A413" t="s">
        <v>3222</v>
      </c>
      <c r="B413" t="s">
        <v>3223</v>
      </c>
      <c r="C413" t="str">
        <f t="shared" si="6"/>
        <v>BFIoba</v>
      </c>
    </row>
    <row r="414" spans="1:3">
      <c r="A414" t="s">
        <v>3220</v>
      </c>
      <c r="B414" t="s">
        <v>3221</v>
      </c>
      <c r="C414" t="str">
        <f t="shared" si="6"/>
        <v>BFNoumbiel</v>
      </c>
    </row>
    <row r="415" spans="1:3">
      <c r="A415" t="s">
        <v>3216</v>
      </c>
      <c r="B415" t="s">
        <v>3217</v>
      </c>
      <c r="C415" t="str">
        <f t="shared" si="6"/>
        <v>BFPoni</v>
      </c>
    </row>
    <row r="416" spans="1:3">
      <c r="A416" t="s">
        <v>3266</v>
      </c>
      <c r="B416" t="s">
        <v>3267</v>
      </c>
      <c r="C416" t="str">
        <f t="shared" si="6"/>
        <v>BGBlagoevgrad</v>
      </c>
    </row>
    <row r="417" spans="1:3">
      <c r="A417" t="s">
        <v>3234</v>
      </c>
      <c r="B417" t="s">
        <v>3235</v>
      </c>
      <c r="C417" t="str">
        <f t="shared" si="6"/>
        <v>BGBurgas</v>
      </c>
    </row>
    <row r="418" spans="1:3">
      <c r="A418" t="s">
        <v>3242</v>
      </c>
      <c r="B418" t="s">
        <v>3243</v>
      </c>
      <c r="C418" t="str">
        <f t="shared" si="6"/>
        <v>BGVarna</v>
      </c>
    </row>
    <row r="419" spans="1:3">
      <c r="A419" t="s">
        <v>3256</v>
      </c>
      <c r="B419" t="s">
        <v>3257</v>
      </c>
      <c r="C419" t="str">
        <f t="shared" si="6"/>
        <v>BGVeliko Tarnovo</v>
      </c>
    </row>
    <row r="420" spans="1:3">
      <c r="A420" t="s">
        <v>3246</v>
      </c>
      <c r="B420" t="s">
        <v>3247</v>
      </c>
      <c r="C420" t="str">
        <f t="shared" si="6"/>
        <v>BGVidin</v>
      </c>
    </row>
    <row r="421" spans="1:3">
      <c r="A421" t="s">
        <v>3248</v>
      </c>
      <c r="B421" t="s">
        <v>3249</v>
      </c>
      <c r="C421" t="str">
        <f t="shared" si="6"/>
        <v>BGVratsa</v>
      </c>
    </row>
    <row r="422" spans="1:3">
      <c r="A422" t="s">
        <v>3250</v>
      </c>
      <c r="B422" t="s">
        <v>3251</v>
      </c>
      <c r="C422" t="str">
        <f t="shared" si="6"/>
        <v>BGGabrovo</v>
      </c>
    </row>
    <row r="423" spans="1:3">
      <c r="A423" t="s">
        <v>3252</v>
      </c>
      <c r="B423" t="s">
        <v>3253</v>
      </c>
      <c r="C423" t="str">
        <f t="shared" si="6"/>
        <v>BGDobrich</v>
      </c>
    </row>
    <row r="424" spans="1:3">
      <c r="A424" t="s">
        <v>3258</v>
      </c>
      <c r="B424" t="s">
        <v>3259</v>
      </c>
      <c r="C424" t="str">
        <f t="shared" si="6"/>
        <v>BGKardzhali</v>
      </c>
    </row>
    <row r="425" spans="1:3">
      <c r="A425" t="s">
        <v>3268</v>
      </c>
      <c r="B425" t="s">
        <v>3269</v>
      </c>
      <c r="C425" t="str">
        <f t="shared" si="6"/>
        <v>BGKyustendil</v>
      </c>
    </row>
    <row r="426" spans="1:3">
      <c r="A426" t="s">
        <v>3276</v>
      </c>
      <c r="B426" t="s">
        <v>3277</v>
      </c>
      <c r="C426" t="str">
        <f t="shared" si="6"/>
        <v>BGLovech</v>
      </c>
    </row>
    <row r="427" spans="1:3">
      <c r="A427" t="s">
        <v>3270</v>
      </c>
      <c r="B427" t="s">
        <v>3271</v>
      </c>
      <c r="C427" t="str">
        <f t="shared" si="6"/>
        <v>BGMontana</v>
      </c>
    </row>
    <row r="428" spans="1:3">
      <c r="A428" t="s">
        <v>3224</v>
      </c>
      <c r="B428" t="s">
        <v>3225</v>
      </c>
      <c r="C428" t="str">
        <f t="shared" si="6"/>
        <v>BGPazardzhik</v>
      </c>
    </row>
    <row r="429" spans="1:3">
      <c r="A429" t="s">
        <v>3236</v>
      </c>
      <c r="B429" t="s">
        <v>3237</v>
      </c>
      <c r="C429" t="str">
        <f t="shared" si="6"/>
        <v>BGPernik</v>
      </c>
    </row>
    <row r="430" spans="1:3">
      <c r="A430" t="s">
        <v>3260</v>
      </c>
      <c r="B430" t="s">
        <v>3261</v>
      </c>
      <c r="C430" t="str">
        <f t="shared" si="6"/>
        <v>BGPleven</v>
      </c>
    </row>
    <row r="431" spans="1:3">
      <c r="A431" t="s">
        <v>3262</v>
      </c>
      <c r="B431" t="s">
        <v>3263</v>
      </c>
      <c r="C431" t="str">
        <f t="shared" si="6"/>
        <v>BGPlovdiv</v>
      </c>
    </row>
    <row r="432" spans="1:3">
      <c r="A432" t="s">
        <v>3278</v>
      </c>
      <c r="B432" t="s">
        <v>3279</v>
      </c>
      <c r="C432" t="str">
        <f t="shared" si="6"/>
        <v>BGRazgrad</v>
      </c>
    </row>
    <row r="433" spans="1:3">
      <c r="A433" t="s">
        <v>3226</v>
      </c>
      <c r="B433" t="s">
        <v>3227</v>
      </c>
      <c r="C433" t="str">
        <f t="shared" si="6"/>
        <v>BGRuse</v>
      </c>
    </row>
    <row r="434" spans="1:3">
      <c r="A434" t="s">
        <v>3238</v>
      </c>
      <c r="B434" t="s">
        <v>3239</v>
      </c>
      <c r="C434" t="str">
        <f t="shared" si="6"/>
        <v>BGSilistra</v>
      </c>
    </row>
    <row r="435" spans="1:3">
      <c r="A435" t="s">
        <v>3272</v>
      </c>
      <c r="B435" t="s">
        <v>3273</v>
      </c>
      <c r="C435" t="str">
        <f t="shared" si="6"/>
        <v>BGSliven</v>
      </c>
    </row>
    <row r="436" spans="1:3">
      <c r="A436" t="s">
        <v>3228</v>
      </c>
      <c r="B436" t="s">
        <v>3229</v>
      </c>
      <c r="C436" t="str">
        <f t="shared" si="6"/>
        <v>BGSmolyan</v>
      </c>
    </row>
    <row r="437" spans="1:3">
      <c r="A437" t="s">
        <v>3230</v>
      </c>
      <c r="B437" t="s">
        <v>3231</v>
      </c>
      <c r="C437" t="str">
        <f t="shared" si="6"/>
        <v>BGSofia (stolitsa)</v>
      </c>
    </row>
    <row r="438" spans="1:3">
      <c r="A438" t="s">
        <v>3274</v>
      </c>
      <c r="B438" t="s">
        <v>3275</v>
      </c>
      <c r="C438" t="str">
        <f t="shared" si="6"/>
        <v>BGSofia</v>
      </c>
    </row>
    <row r="439" spans="1:3">
      <c r="A439" t="s">
        <v>3244</v>
      </c>
      <c r="B439" t="s">
        <v>3245</v>
      </c>
      <c r="C439" t="str">
        <f t="shared" si="6"/>
        <v>BGStara Zagora</v>
      </c>
    </row>
    <row r="440" spans="1:3">
      <c r="A440" t="s">
        <v>3240</v>
      </c>
      <c r="B440" t="s">
        <v>3241</v>
      </c>
      <c r="C440" t="str">
        <f t="shared" si="6"/>
        <v>BGTargovishte</v>
      </c>
    </row>
    <row r="441" spans="1:3">
      <c r="A441" t="s">
        <v>3254</v>
      </c>
      <c r="B441" t="s">
        <v>3255</v>
      </c>
      <c r="C441" t="str">
        <f t="shared" si="6"/>
        <v>BGHaskovo</v>
      </c>
    </row>
    <row r="442" spans="1:3">
      <c r="A442" t="s">
        <v>3232</v>
      </c>
      <c r="B442" t="s">
        <v>3233</v>
      </c>
      <c r="C442" t="str">
        <f t="shared" si="6"/>
        <v>BGShumen</v>
      </c>
    </row>
    <row r="443" spans="1:3">
      <c r="A443" t="s">
        <v>3264</v>
      </c>
      <c r="B443" t="s">
        <v>3265</v>
      </c>
      <c r="C443" t="str">
        <f t="shared" si="6"/>
        <v>BGYambol</v>
      </c>
    </row>
    <row r="444" spans="1:3">
      <c r="A444" t="s">
        <v>3286</v>
      </c>
      <c r="B444" t="s">
        <v>3287</v>
      </c>
      <c r="C444" t="str">
        <f t="shared" si="6"/>
        <v>BHAl ‘Āşimah</v>
      </c>
    </row>
    <row r="445" spans="1:3">
      <c r="A445" t="s">
        <v>3284</v>
      </c>
      <c r="B445" t="s">
        <v>3285</v>
      </c>
      <c r="C445" t="str">
        <f t="shared" si="6"/>
        <v>BHAl Janūbīyah</v>
      </c>
    </row>
    <row r="446" spans="1:3">
      <c r="A446" t="s">
        <v>3280</v>
      </c>
      <c r="B446" t="s">
        <v>3281</v>
      </c>
      <c r="C446" t="str">
        <f t="shared" si="6"/>
        <v>BHAl Muḩarraq</v>
      </c>
    </row>
    <row r="447" spans="1:3">
      <c r="A447" t="s">
        <v>3282</v>
      </c>
      <c r="B447" t="s">
        <v>3283</v>
      </c>
      <c r="C447" t="str">
        <f t="shared" si="6"/>
        <v>BHAsh Shamālīyah</v>
      </c>
    </row>
    <row r="448" spans="1:3">
      <c r="A448" t="s">
        <v>3308</v>
      </c>
      <c r="B448" t="s">
        <v>3309</v>
      </c>
      <c r="C448" t="str">
        <f t="shared" si="6"/>
        <v>BIBubanza</v>
      </c>
    </row>
    <row r="449" spans="1:3">
      <c r="A449" t="s">
        <v>3308</v>
      </c>
      <c r="B449" t="s">
        <v>3309</v>
      </c>
      <c r="C449" t="str">
        <f t="shared" si="6"/>
        <v>BIBubanza</v>
      </c>
    </row>
    <row r="450" spans="1:3">
      <c r="A450" t="s">
        <v>3318</v>
      </c>
      <c r="B450" t="s">
        <v>3319</v>
      </c>
      <c r="C450" t="str">
        <f t="shared" si="6"/>
        <v>BIBujumbura Rural</v>
      </c>
    </row>
    <row r="451" spans="1:3">
      <c r="A451" t="s">
        <v>3318</v>
      </c>
      <c r="B451" t="s">
        <v>3319</v>
      </c>
      <c r="C451" t="str">
        <f t="shared" ref="C451:C514" si="7">LEFT(A451,2)&amp;B451</f>
        <v>BIBujumbura Rural</v>
      </c>
    </row>
    <row r="452" spans="1:3">
      <c r="A452" t="s">
        <v>3310</v>
      </c>
      <c r="B452" t="s">
        <v>3311</v>
      </c>
      <c r="C452" t="str">
        <f t="shared" si="7"/>
        <v>BIBujumbura Mairie</v>
      </c>
    </row>
    <row r="453" spans="1:3">
      <c r="A453" t="s">
        <v>3310</v>
      </c>
      <c r="B453" t="s">
        <v>3311</v>
      </c>
      <c r="C453" t="str">
        <f t="shared" si="7"/>
        <v>BIBujumbura Mairie</v>
      </c>
    </row>
    <row r="454" spans="1:3">
      <c r="A454" t="s">
        <v>3290</v>
      </c>
      <c r="B454" t="s">
        <v>3291</v>
      </c>
      <c r="C454" t="str">
        <f t="shared" si="7"/>
        <v>BIBururi</v>
      </c>
    </row>
    <row r="455" spans="1:3">
      <c r="A455" t="s">
        <v>3290</v>
      </c>
      <c r="B455" t="s">
        <v>3291</v>
      </c>
      <c r="C455" t="str">
        <f t="shared" si="7"/>
        <v>BIBururi</v>
      </c>
    </row>
    <row r="456" spans="1:3">
      <c r="A456" t="s">
        <v>3316</v>
      </c>
      <c r="B456" t="s">
        <v>3317</v>
      </c>
      <c r="C456" t="str">
        <f t="shared" si="7"/>
        <v>BICankuzo</v>
      </c>
    </row>
    <row r="457" spans="1:3">
      <c r="A457" t="s">
        <v>3316</v>
      </c>
      <c r="B457" t="s">
        <v>3317</v>
      </c>
      <c r="C457" t="str">
        <f t="shared" si="7"/>
        <v>BICankuzo</v>
      </c>
    </row>
    <row r="458" spans="1:3">
      <c r="A458" t="s">
        <v>3292</v>
      </c>
      <c r="B458" t="s">
        <v>3293</v>
      </c>
      <c r="C458" t="str">
        <f t="shared" si="7"/>
        <v>BICibitoke</v>
      </c>
    </row>
    <row r="459" spans="1:3">
      <c r="A459" t="s">
        <v>3292</v>
      </c>
      <c r="B459" t="s">
        <v>3293</v>
      </c>
      <c r="C459" t="str">
        <f t="shared" si="7"/>
        <v>BICibitoke</v>
      </c>
    </row>
    <row r="460" spans="1:3">
      <c r="A460" t="s">
        <v>3294</v>
      </c>
      <c r="B460" t="s">
        <v>3295</v>
      </c>
      <c r="C460" t="str">
        <f t="shared" si="7"/>
        <v>BIGitega</v>
      </c>
    </row>
    <row r="461" spans="1:3">
      <c r="A461" t="s">
        <v>3294</v>
      </c>
      <c r="B461" t="s">
        <v>3295</v>
      </c>
      <c r="C461" t="str">
        <f t="shared" si="7"/>
        <v>BIGitega</v>
      </c>
    </row>
    <row r="462" spans="1:3">
      <c r="A462" t="s">
        <v>3288</v>
      </c>
      <c r="B462" t="s">
        <v>3289</v>
      </c>
      <c r="C462" t="str">
        <f t="shared" si="7"/>
        <v>BIKirundo</v>
      </c>
    </row>
    <row r="463" spans="1:3">
      <c r="A463" t="s">
        <v>3288</v>
      </c>
      <c r="B463" t="s">
        <v>3289</v>
      </c>
      <c r="C463" t="str">
        <f t="shared" si="7"/>
        <v>BIKirundo</v>
      </c>
    </row>
    <row r="464" spans="1:3">
      <c r="A464" t="s">
        <v>3312</v>
      </c>
      <c r="B464" t="s">
        <v>3313</v>
      </c>
      <c r="C464" t="str">
        <f t="shared" si="7"/>
        <v>BIKaruzi</v>
      </c>
    </row>
    <row r="465" spans="1:3">
      <c r="A465" t="s">
        <v>3312</v>
      </c>
      <c r="B465" t="s">
        <v>3313</v>
      </c>
      <c r="C465" t="str">
        <f t="shared" si="7"/>
        <v>BIKaruzi</v>
      </c>
    </row>
    <row r="466" spans="1:3">
      <c r="A466" t="s">
        <v>3304</v>
      </c>
      <c r="B466" t="s">
        <v>3305</v>
      </c>
      <c r="C466" t="str">
        <f t="shared" si="7"/>
        <v>BIKayanza</v>
      </c>
    </row>
    <row r="467" spans="1:3">
      <c r="A467" t="s">
        <v>3304</v>
      </c>
      <c r="B467" t="s">
        <v>3305</v>
      </c>
      <c r="C467" t="str">
        <f t="shared" si="7"/>
        <v>BIKayanza</v>
      </c>
    </row>
    <row r="468" spans="1:3">
      <c r="A468" t="s">
        <v>3296</v>
      </c>
      <c r="B468" t="s">
        <v>3297</v>
      </c>
      <c r="C468" t="str">
        <f t="shared" si="7"/>
        <v>BIMakamba</v>
      </c>
    </row>
    <row r="469" spans="1:3">
      <c r="A469" t="s">
        <v>3296</v>
      </c>
      <c r="B469" t="s">
        <v>3297</v>
      </c>
      <c r="C469" t="str">
        <f t="shared" si="7"/>
        <v>BIMakamba</v>
      </c>
    </row>
    <row r="470" spans="1:3">
      <c r="A470" t="s">
        <v>3298</v>
      </c>
      <c r="B470" t="s">
        <v>3299</v>
      </c>
      <c r="C470" t="str">
        <f t="shared" si="7"/>
        <v>BIMuramvya</v>
      </c>
    </row>
    <row r="471" spans="1:3">
      <c r="A471" t="s">
        <v>3298</v>
      </c>
      <c r="B471" t="s">
        <v>3299</v>
      </c>
      <c r="C471" t="str">
        <f t="shared" si="7"/>
        <v>BIMuramvya</v>
      </c>
    </row>
    <row r="472" spans="1:3">
      <c r="A472" t="s">
        <v>3306</v>
      </c>
      <c r="B472" t="s">
        <v>3307</v>
      </c>
      <c r="C472" t="str">
        <f t="shared" si="7"/>
        <v>BIMwaro</v>
      </c>
    </row>
    <row r="473" spans="1:3">
      <c r="A473" t="s">
        <v>3306</v>
      </c>
      <c r="B473" t="s">
        <v>3307</v>
      </c>
      <c r="C473" t="str">
        <f t="shared" si="7"/>
        <v>BIMwaro</v>
      </c>
    </row>
    <row r="474" spans="1:3">
      <c r="A474" t="s">
        <v>3314</v>
      </c>
      <c r="B474" t="s">
        <v>3315</v>
      </c>
      <c r="C474" t="str">
        <f t="shared" si="7"/>
        <v>BIMuyinga</v>
      </c>
    </row>
    <row r="475" spans="1:3">
      <c r="A475" t="s">
        <v>3314</v>
      </c>
      <c r="B475" t="s">
        <v>3315</v>
      </c>
      <c r="C475" t="str">
        <f t="shared" si="7"/>
        <v>BIMuyinga</v>
      </c>
    </row>
    <row r="476" spans="1:3">
      <c r="A476" t="s">
        <v>3300</v>
      </c>
      <c r="B476" t="s">
        <v>3301</v>
      </c>
      <c r="C476" t="str">
        <f t="shared" si="7"/>
        <v>BINgozi</v>
      </c>
    </row>
    <row r="477" spans="1:3">
      <c r="A477" t="s">
        <v>3300</v>
      </c>
      <c r="B477" t="s">
        <v>3301</v>
      </c>
      <c r="C477" t="str">
        <f t="shared" si="7"/>
        <v>BINgozi</v>
      </c>
    </row>
    <row r="478" spans="1:3">
      <c r="A478" t="s">
        <v>3322</v>
      </c>
      <c r="B478" t="s">
        <v>3323</v>
      </c>
      <c r="C478" t="str">
        <f t="shared" si="7"/>
        <v>BIRumonge</v>
      </c>
    </row>
    <row r="479" spans="1:3">
      <c r="A479" t="s">
        <v>3322</v>
      </c>
      <c r="B479" t="s">
        <v>3323</v>
      </c>
      <c r="C479" t="str">
        <f t="shared" si="7"/>
        <v>BIRumonge</v>
      </c>
    </row>
    <row r="480" spans="1:3">
      <c r="A480" t="s">
        <v>3320</v>
      </c>
      <c r="B480" t="s">
        <v>3321</v>
      </c>
      <c r="C480" t="str">
        <f t="shared" si="7"/>
        <v>BIRutana</v>
      </c>
    </row>
    <row r="481" spans="1:3">
      <c r="A481" t="s">
        <v>3320</v>
      </c>
      <c r="B481" t="s">
        <v>3321</v>
      </c>
      <c r="C481" t="str">
        <f t="shared" si="7"/>
        <v>BIRutana</v>
      </c>
    </row>
    <row r="482" spans="1:3">
      <c r="A482" t="s">
        <v>3302</v>
      </c>
      <c r="B482" t="s">
        <v>3303</v>
      </c>
      <c r="C482" t="str">
        <f t="shared" si="7"/>
        <v>BIRuyigi</v>
      </c>
    </row>
    <row r="483" spans="1:3">
      <c r="A483" t="s">
        <v>3302</v>
      </c>
      <c r="B483" t="s">
        <v>3303</v>
      </c>
      <c r="C483" t="str">
        <f t="shared" si="7"/>
        <v>BIRuyigi</v>
      </c>
    </row>
    <row r="484" spans="1:3">
      <c r="A484" t="s">
        <v>3342</v>
      </c>
      <c r="B484" t="s">
        <v>3343</v>
      </c>
      <c r="C484" t="str">
        <f t="shared" si="7"/>
        <v>BJAtacora</v>
      </c>
    </row>
    <row r="485" spans="1:3">
      <c r="A485" t="s">
        <v>3332</v>
      </c>
      <c r="B485" t="s">
        <v>3333</v>
      </c>
      <c r="C485" t="str">
        <f t="shared" si="7"/>
        <v>BJAlibori</v>
      </c>
    </row>
    <row r="486" spans="1:3">
      <c r="A486" t="s">
        <v>3330</v>
      </c>
      <c r="B486" t="s">
        <v>3331</v>
      </c>
      <c r="C486" t="str">
        <f t="shared" si="7"/>
        <v>BJAtlantique</v>
      </c>
    </row>
    <row r="487" spans="1:3">
      <c r="A487" t="s">
        <v>3324</v>
      </c>
      <c r="B487" t="s">
        <v>3325</v>
      </c>
      <c r="C487" t="str">
        <f t="shared" si="7"/>
        <v>BJBorgou</v>
      </c>
    </row>
    <row r="488" spans="1:3">
      <c r="A488" t="s">
        <v>3344</v>
      </c>
      <c r="B488" t="s">
        <v>3345</v>
      </c>
      <c r="C488" t="str">
        <f t="shared" si="7"/>
        <v>BJCollines</v>
      </c>
    </row>
    <row r="489" spans="1:3">
      <c r="A489" t="s">
        <v>3334</v>
      </c>
      <c r="B489" t="s">
        <v>3335</v>
      </c>
      <c r="C489" t="str">
        <f t="shared" si="7"/>
        <v>BJDonga</v>
      </c>
    </row>
    <row r="490" spans="1:3">
      <c r="A490" t="s">
        <v>3336</v>
      </c>
      <c r="B490" t="s">
        <v>3337</v>
      </c>
      <c r="C490" t="str">
        <f t="shared" si="7"/>
        <v>BJCouffo</v>
      </c>
    </row>
    <row r="491" spans="1:3">
      <c r="A491" t="s">
        <v>3328</v>
      </c>
      <c r="B491" t="s">
        <v>3329</v>
      </c>
      <c r="C491" t="str">
        <f t="shared" si="7"/>
        <v>BJLittoral</v>
      </c>
    </row>
    <row r="492" spans="1:3">
      <c r="A492" t="s">
        <v>3346</v>
      </c>
      <c r="B492" t="s">
        <v>3347</v>
      </c>
      <c r="C492" t="str">
        <f t="shared" si="7"/>
        <v>BJMono</v>
      </c>
    </row>
    <row r="493" spans="1:3">
      <c r="A493" t="s">
        <v>3326</v>
      </c>
      <c r="B493" t="s">
        <v>3327</v>
      </c>
      <c r="C493" t="str">
        <f t="shared" si="7"/>
        <v>BJOuémé</v>
      </c>
    </row>
    <row r="494" spans="1:3">
      <c r="A494" t="s">
        <v>3338</v>
      </c>
      <c r="B494" t="s">
        <v>3339</v>
      </c>
      <c r="C494" t="str">
        <f t="shared" si="7"/>
        <v>BJPlateau</v>
      </c>
    </row>
    <row r="495" spans="1:3">
      <c r="A495" t="s">
        <v>3340</v>
      </c>
      <c r="B495" t="s">
        <v>3341</v>
      </c>
      <c r="C495" t="str">
        <f t="shared" si="7"/>
        <v>BJZou</v>
      </c>
    </row>
    <row r="496" spans="1:3">
      <c r="A496" t="s">
        <v>3350</v>
      </c>
      <c r="B496" t="s">
        <v>3351</v>
      </c>
      <c r="C496" t="str">
        <f t="shared" si="7"/>
        <v>BNBelait</v>
      </c>
    </row>
    <row r="497" spans="1:3">
      <c r="A497" t="s">
        <v>3350</v>
      </c>
      <c r="B497" t="s">
        <v>3351</v>
      </c>
      <c r="C497" t="str">
        <f t="shared" si="7"/>
        <v>BNBelait</v>
      </c>
    </row>
    <row r="498" spans="1:3">
      <c r="A498" t="s">
        <v>3348</v>
      </c>
      <c r="B498" t="s">
        <v>3349</v>
      </c>
      <c r="C498" t="str">
        <f t="shared" si="7"/>
        <v>BNBrunei-Muara</v>
      </c>
    </row>
    <row r="499" spans="1:3">
      <c r="A499" t="s">
        <v>3348</v>
      </c>
      <c r="B499" t="s">
        <v>15143</v>
      </c>
      <c r="C499" t="str">
        <f t="shared" si="7"/>
        <v>BNBrunei dan Muara</v>
      </c>
    </row>
    <row r="500" spans="1:3">
      <c r="A500" t="s">
        <v>3354</v>
      </c>
      <c r="B500" t="s">
        <v>3355</v>
      </c>
      <c r="C500" t="str">
        <f t="shared" si="7"/>
        <v>BNTemburong</v>
      </c>
    </row>
    <row r="501" spans="1:3">
      <c r="A501" t="s">
        <v>3354</v>
      </c>
      <c r="B501" t="s">
        <v>3355</v>
      </c>
      <c r="C501" t="str">
        <f t="shared" si="7"/>
        <v>BNTemburong</v>
      </c>
    </row>
    <row r="502" spans="1:3">
      <c r="A502" t="s">
        <v>3352</v>
      </c>
      <c r="B502" t="s">
        <v>3353</v>
      </c>
      <c r="C502" t="str">
        <f t="shared" si="7"/>
        <v>BNTutong</v>
      </c>
    </row>
    <row r="503" spans="1:3">
      <c r="A503" t="s">
        <v>3352</v>
      </c>
      <c r="B503" t="s">
        <v>3353</v>
      </c>
      <c r="C503" t="str">
        <f t="shared" si="7"/>
        <v>BNTutong</v>
      </c>
    </row>
    <row r="504" spans="1:3">
      <c r="A504" t="s">
        <v>3360</v>
      </c>
      <c r="B504" t="s">
        <v>3361</v>
      </c>
      <c r="C504" t="str">
        <f t="shared" si="7"/>
        <v>BOEl Beni</v>
      </c>
    </row>
    <row r="505" spans="1:3">
      <c r="A505" t="s">
        <v>3356</v>
      </c>
      <c r="B505" t="s">
        <v>3357</v>
      </c>
      <c r="C505" t="str">
        <f t="shared" si="7"/>
        <v>BOCochabamba</v>
      </c>
    </row>
    <row r="506" spans="1:3">
      <c r="A506" t="s">
        <v>3368</v>
      </c>
      <c r="B506" t="s">
        <v>3369</v>
      </c>
      <c r="C506" t="str">
        <f t="shared" si="7"/>
        <v>BOChuquisaca</v>
      </c>
    </row>
    <row r="507" spans="1:3">
      <c r="A507" t="s">
        <v>3358</v>
      </c>
      <c r="B507" t="s">
        <v>3359</v>
      </c>
      <c r="C507" t="str">
        <f t="shared" si="7"/>
        <v>BOLa Paz</v>
      </c>
    </row>
    <row r="508" spans="1:3">
      <c r="A508" t="s">
        <v>3370</v>
      </c>
      <c r="B508" t="s">
        <v>3371</v>
      </c>
      <c r="C508" t="str">
        <f t="shared" si="7"/>
        <v>BOPando</v>
      </c>
    </row>
    <row r="509" spans="1:3">
      <c r="A509" t="s">
        <v>3362</v>
      </c>
      <c r="B509" t="s">
        <v>1728</v>
      </c>
      <c r="C509" t="str">
        <f t="shared" si="7"/>
        <v>BOOruro</v>
      </c>
    </row>
    <row r="510" spans="1:3">
      <c r="A510" t="s">
        <v>3364</v>
      </c>
      <c r="B510" t="s">
        <v>3365</v>
      </c>
      <c r="C510" t="str">
        <f t="shared" si="7"/>
        <v>BOPotosí</v>
      </c>
    </row>
    <row r="511" spans="1:3">
      <c r="A511" t="s">
        <v>3363</v>
      </c>
      <c r="B511" t="s">
        <v>2729</v>
      </c>
      <c r="C511" t="str">
        <f t="shared" si="7"/>
        <v>BOSanta Cruz</v>
      </c>
    </row>
    <row r="512" spans="1:3">
      <c r="A512" t="s">
        <v>3366</v>
      </c>
      <c r="B512" t="s">
        <v>3367</v>
      </c>
      <c r="C512" t="str">
        <f t="shared" si="7"/>
        <v>BOTarija</v>
      </c>
    </row>
    <row r="513" spans="1:3">
      <c r="A513" t="s">
        <v>3372</v>
      </c>
      <c r="B513" t="s">
        <v>3373</v>
      </c>
      <c r="C513" t="str">
        <f t="shared" si="7"/>
        <v>BQBonaire</v>
      </c>
    </row>
    <row r="514" spans="1:3">
      <c r="A514" t="s">
        <v>3372</v>
      </c>
      <c r="B514" t="s">
        <v>3373</v>
      </c>
      <c r="C514" t="str">
        <f t="shared" si="7"/>
        <v>BQBonaire</v>
      </c>
    </row>
    <row r="515" spans="1:3">
      <c r="A515" t="s">
        <v>3372</v>
      </c>
      <c r="B515" t="s">
        <v>15144</v>
      </c>
      <c r="C515" t="str">
        <f t="shared" ref="C515:C578" si="8">LEFT(A515,2)&amp;B515</f>
        <v>BQBoneiru</v>
      </c>
    </row>
    <row r="516" spans="1:3">
      <c r="A516" t="s">
        <v>3374</v>
      </c>
      <c r="B516" t="s">
        <v>3375</v>
      </c>
      <c r="C516" t="str">
        <f t="shared" si="8"/>
        <v>BQSaba</v>
      </c>
    </row>
    <row r="517" spans="1:3">
      <c r="A517" t="s">
        <v>3374</v>
      </c>
      <c r="B517" t="s">
        <v>3375</v>
      </c>
      <c r="C517" t="str">
        <f t="shared" si="8"/>
        <v>BQSaba</v>
      </c>
    </row>
    <row r="518" spans="1:3">
      <c r="A518" t="s">
        <v>3374</v>
      </c>
      <c r="B518" t="s">
        <v>3375</v>
      </c>
      <c r="C518" t="str">
        <f t="shared" si="8"/>
        <v>BQSaba</v>
      </c>
    </row>
    <row r="519" spans="1:3">
      <c r="A519" t="s">
        <v>3376</v>
      </c>
      <c r="B519" t="s">
        <v>3377</v>
      </c>
      <c r="C519" t="str">
        <f t="shared" si="8"/>
        <v>BQSint Eustatius</v>
      </c>
    </row>
    <row r="520" spans="1:3">
      <c r="A520" t="s">
        <v>3376</v>
      </c>
      <c r="B520" t="s">
        <v>3377</v>
      </c>
      <c r="C520" t="str">
        <f t="shared" si="8"/>
        <v>BQSint Eustatius</v>
      </c>
    </row>
    <row r="521" spans="1:3">
      <c r="A521" t="s">
        <v>3376</v>
      </c>
      <c r="B521" t="s">
        <v>3377</v>
      </c>
      <c r="C521" t="str">
        <f t="shared" si="8"/>
        <v>BQSint Eustatius</v>
      </c>
    </row>
    <row r="522" spans="1:3">
      <c r="A522" t="s">
        <v>3400</v>
      </c>
      <c r="B522" t="s">
        <v>3401</v>
      </c>
      <c r="C522" t="str">
        <f t="shared" si="8"/>
        <v>BRAcre</v>
      </c>
    </row>
    <row r="523" spans="1:3">
      <c r="A523" t="s">
        <v>3414</v>
      </c>
      <c r="B523" t="s">
        <v>3415</v>
      </c>
      <c r="C523" t="str">
        <f t="shared" si="8"/>
        <v>BRAlagoas</v>
      </c>
    </row>
    <row r="524" spans="1:3">
      <c r="A524" t="s">
        <v>3378</v>
      </c>
      <c r="B524" t="s">
        <v>1687</v>
      </c>
      <c r="C524" t="str">
        <f t="shared" si="8"/>
        <v>BRAmazonas</v>
      </c>
    </row>
    <row r="525" spans="1:3">
      <c r="A525" t="s">
        <v>3390</v>
      </c>
      <c r="B525" t="s">
        <v>3391</v>
      </c>
      <c r="C525" t="str">
        <f t="shared" si="8"/>
        <v>BRAmapá</v>
      </c>
    </row>
    <row r="526" spans="1:3">
      <c r="A526" t="s">
        <v>3392</v>
      </c>
      <c r="B526" t="s">
        <v>3393</v>
      </c>
      <c r="C526" t="str">
        <f t="shared" si="8"/>
        <v>BRBahia</v>
      </c>
    </row>
    <row r="527" spans="1:3">
      <c r="A527" t="s">
        <v>3379</v>
      </c>
      <c r="B527" t="s">
        <v>3380</v>
      </c>
      <c r="C527" t="str">
        <f t="shared" si="8"/>
        <v>BRCeará</v>
      </c>
    </row>
    <row r="528" spans="1:3">
      <c r="A528" t="s">
        <v>3388</v>
      </c>
      <c r="B528" t="s">
        <v>3389</v>
      </c>
      <c r="C528" t="str">
        <f t="shared" si="8"/>
        <v>BREspírito Santo</v>
      </c>
    </row>
    <row r="529" spans="1:3">
      <c r="A529" t="s">
        <v>3383</v>
      </c>
      <c r="B529" t="s">
        <v>3384</v>
      </c>
      <c r="C529" t="str">
        <f t="shared" si="8"/>
        <v>BRGoiás</v>
      </c>
    </row>
    <row r="530" spans="1:3">
      <c r="A530" t="s">
        <v>3418</v>
      </c>
      <c r="B530" t="s">
        <v>3419</v>
      </c>
      <c r="C530" t="str">
        <f t="shared" si="8"/>
        <v>BRMaranhão</v>
      </c>
    </row>
    <row r="531" spans="1:3">
      <c r="A531" t="s">
        <v>3385</v>
      </c>
      <c r="B531" t="s">
        <v>1515</v>
      </c>
      <c r="C531" t="str">
        <f t="shared" si="8"/>
        <v>BRMinas Gerais</v>
      </c>
    </row>
    <row r="532" spans="1:3">
      <c r="A532" t="s">
        <v>3394</v>
      </c>
      <c r="B532" t="s">
        <v>3395</v>
      </c>
      <c r="C532" t="str">
        <f t="shared" si="8"/>
        <v>BRMato Grosso do Sul</v>
      </c>
    </row>
    <row r="533" spans="1:3">
      <c r="A533" t="s">
        <v>3402</v>
      </c>
      <c r="B533" t="s">
        <v>3403</v>
      </c>
      <c r="C533" t="str">
        <f t="shared" si="8"/>
        <v>BRMato Grosso</v>
      </c>
    </row>
    <row r="534" spans="1:3">
      <c r="A534" t="s">
        <v>3420</v>
      </c>
      <c r="B534" t="s">
        <v>3421</v>
      </c>
      <c r="C534" t="str">
        <f t="shared" si="8"/>
        <v>BRPará</v>
      </c>
    </row>
    <row r="535" spans="1:3">
      <c r="A535" t="s">
        <v>3404</v>
      </c>
      <c r="B535" t="s">
        <v>3405</v>
      </c>
      <c r="C535" t="str">
        <f t="shared" si="8"/>
        <v>BRParaíba</v>
      </c>
    </row>
    <row r="536" spans="1:3">
      <c r="A536" t="s">
        <v>3406</v>
      </c>
      <c r="B536" t="s">
        <v>3407</v>
      </c>
      <c r="C536" t="str">
        <f t="shared" si="8"/>
        <v>BRPernambuco</v>
      </c>
    </row>
    <row r="537" spans="1:3">
      <c r="A537" t="s">
        <v>3422</v>
      </c>
      <c r="B537" t="s">
        <v>3423</v>
      </c>
      <c r="C537" t="str">
        <f t="shared" si="8"/>
        <v>BRPiauí</v>
      </c>
    </row>
    <row r="538" spans="1:3">
      <c r="A538" t="s">
        <v>3396</v>
      </c>
      <c r="B538" t="s">
        <v>3397</v>
      </c>
      <c r="C538" t="str">
        <f t="shared" si="8"/>
        <v>BRParaná</v>
      </c>
    </row>
    <row r="539" spans="1:3">
      <c r="A539" t="s">
        <v>3408</v>
      </c>
      <c r="B539" t="s">
        <v>3409</v>
      </c>
      <c r="C539" t="str">
        <f t="shared" si="8"/>
        <v>BRRio de Janeiro</v>
      </c>
    </row>
    <row r="540" spans="1:3">
      <c r="A540" t="s">
        <v>3398</v>
      </c>
      <c r="B540" t="s">
        <v>3399</v>
      </c>
      <c r="C540" t="str">
        <f t="shared" si="8"/>
        <v>BRRio Grande do Norte</v>
      </c>
    </row>
    <row r="541" spans="1:3">
      <c r="A541" t="s">
        <v>3410</v>
      </c>
      <c r="B541" t="s">
        <v>1729</v>
      </c>
      <c r="C541" t="str">
        <f t="shared" si="8"/>
        <v>BRRondônia</v>
      </c>
    </row>
    <row r="542" spans="1:3">
      <c r="A542" t="s">
        <v>3381</v>
      </c>
      <c r="B542" t="s">
        <v>3382</v>
      </c>
      <c r="C542" t="str">
        <f t="shared" si="8"/>
        <v>BRRoraima</v>
      </c>
    </row>
    <row r="543" spans="1:3">
      <c r="A543" t="s">
        <v>3424</v>
      </c>
      <c r="B543" t="s">
        <v>3425</v>
      </c>
      <c r="C543" t="str">
        <f t="shared" si="8"/>
        <v>BRRio Grande do Sul</v>
      </c>
    </row>
    <row r="544" spans="1:3">
      <c r="A544" t="s">
        <v>3411</v>
      </c>
      <c r="B544" t="s">
        <v>3412</v>
      </c>
      <c r="C544" t="str">
        <f t="shared" si="8"/>
        <v>BRSanta Catarina</v>
      </c>
    </row>
    <row r="545" spans="1:3">
      <c r="A545" t="s">
        <v>3426</v>
      </c>
      <c r="B545" t="s">
        <v>3427</v>
      </c>
      <c r="C545" t="str">
        <f t="shared" si="8"/>
        <v>BRSergipe</v>
      </c>
    </row>
    <row r="546" spans="1:3">
      <c r="A546" t="s">
        <v>3413</v>
      </c>
      <c r="B546" t="s">
        <v>1640</v>
      </c>
      <c r="C546" t="str">
        <f t="shared" si="8"/>
        <v>BRSão Paulo</v>
      </c>
    </row>
    <row r="547" spans="1:3">
      <c r="A547" t="s">
        <v>3386</v>
      </c>
      <c r="B547" t="s">
        <v>3387</v>
      </c>
      <c r="C547" t="str">
        <f t="shared" si="8"/>
        <v>BRTocantins</v>
      </c>
    </row>
    <row r="548" spans="1:3">
      <c r="A548" t="s">
        <v>3416</v>
      </c>
      <c r="B548" t="s">
        <v>3417</v>
      </c>
      <c r="C548" t="str">
        <f t="shared" si="8"/>
        <v>BRDistrito Federal</v>
      </c>
    </row>
    <row r="549" spans="1:3">
      <c r="A549" t="s">
        <v>3434</v>
      </c>
      <c r="B549" t="s">
        <v>3435</v>
      </c>
      <c r="C549" t="str">
        <f t="shared" si="8"/>
        <v>BSAcklins</v>
      </c>
    </row>
    <row r="550" spans="1:3">
      <c r="A550" t="s">
        <v>3480</v>
      </c>
      <c r="B550" t="s">
        <v>3481</v>
      </c>
      <c r="C550" t="str">
        <f t="shared" si="8"/>
        <v>BSBimini</v>
      </c>
    </row>
    <row r="551" spans="1:3">
      <c r="A551" t="s">
        <v>3482</v>
      </c>
      <c r="B551" t="s">
        <v>3483</v>
      </c>
      <c r="C551" t="str">
        <f t="shared" si="8"/>
        <v>BSBlack Point</v>
      </c>
    </row>
    <row r="552" spans="1:3">
      <c r="A552" t="s">
        <v>3438</v>
      </c>
      <c r="B552" t="s">
        <v>3439</v>
      </c>
      <c r="C552" t="str">
        <f t="shared" si="8"/>
        <v>BSBerry Islands</v>
      </c>
    </row>
    <row r="553" spans="1:3">
      <c r="A553" t="s">
        <v>3448</v>
      </c>
      <c r="B553" t="s">
        <v>3449</v>
      </c>
      <c r="C553" t="str">
        <f t="shared" si="8"/>
        <v>BSCentral Eleuthera</v>
      </c>
    </row>
    <row r="554" spans="1:3">
      <c r="A554" t="s">
        <v>3450</v>
      </c>
      <c r="B554" t="s">
        <v>3451</v>
      </c>
      <c r="C554" t="str">
        <f t="shared" si="8"/>
        <v>BSCat Island</v>
      </c>
    </row>
    <row r="555" spans="1:3">
      <c r="A555" t="s">
        <v>3462</v>
      </c>
      <c r="B555" t="s">
        <v>3463</v>
      </c>
      <c r="C555" t="str">
        <f t="shared" si="8"/>
        <v>BSCrooked Island and Long Cay</v>
      </c>
    </row>
    <row r="556" spans="1:3">
      <c r="A556" t="s">
        <v>3468</v>
      </c>
      <c r="B556" t="s">
        <v>3469</v>
      </c>
      <c r="C556" t="str">
        <f t="shared" si="8"/>
        <v>BSCentral Abaco</v>
      </c>
    </row>
    <row r="557" spans="1:3">
      <c r="A557" t="s">
        <v>3452</v>
      </c>
      <c r="B557" t="s">
        <v>3453</v>
      </c>
      <c r="C557" t="str">
        <f t="shared" si="8"/>
        <v>BSCentral Andros</v>
      </c>
    </row>
    <row r="558" spans="1:3">
      <c r="A558" t="s">
        <v>3470</v>
      </c>
      <c r="B558" t="s">
        <v>3471</v>
      </c>
      <c r="C558" t="str">
        <f t="shared" si="8"/>
        <v>BSEast Grand Bahama</v>
      </c>
    </row>
    <row r="559" spans="1:3">
      <c r="A559" t="s">
        <v>3454</v>
      </c>
      <c r="B559" t="s">
        <v>3455</v>
      </c>
      <c r="C559" t="str">
        <f t="shared" si="8"/>
        <v>BSExuma</v>
      </c>
    </row>
    <row r="560" spans="1:3">
      <c r="A560" t="s">
        <v>3440</v>
      </c>
      <c r="B560" t="s">
        <v>3441</v>
      </c>
      <c r="C560" t="str">
        <f t="shared" si="8"/>
        <v>BSCity of Freeport</v>
      </c>
    </row>
    <row r="561" spans="1:3">
      <c r="A561" t="s">
        <v>3474</v>
      </c>
      <c r="B561" t="s">
        <v>3475</v>
      </c>
      <c r="C561" t="str">
        <f t="shared" si="8"/>
        <v>BSGrand Cay</v>
      </c>
    </row>
    <row r="562" spans="1:3">
      <c r="A562" t="s">
        <v>3472</v>
      </c>
      <c r="B562" t="s">
        <v>3473</v>
      </c>
      <c r="C562" t="str">
        <f t="shared" si="8"/>
        <v>BSHarbour Island</v>
      </c>
    </row>
    <row r="563" spans="1:3">
      <c r="A563" t="s">
        <v>3464</v>
      </c>
      <c r="B563" t="s">
        <v>3465</v>
      </c>
      <c r="C563" t="str">
        <f t="shared" si="8"/>
        <v>BSHope Town</v>
      </c>
    </row>
    <row r="564" spans="1:3">
      <c r="A564" t="s">
        <v>3456</v>
      </c>
      <c r="B564" t="s">
        <v>3457</v>
      </c>
      <c r="C564" t="str">
        <f t="shared" si="8"/>
        <v>BSInagua</v>
      </c>
    </row>
    <row r="565" spans="1:3">
      <c r="A565" t="s">
        <v>3436</v>
      </c>
      <c r="B565" t="s">
        <v>3437</v>
      </c>
      <c r="C565" t="str">
        <f t="shared" si="8"/>
        <v>BSLong Island</v>
      </c>
    </row>
    <row r="566" spans="1:3">
      <c r="A566" t="s">
        <v>3458</v>
      </c>
      <c r="B566" t="s">
        <v>3459</v>
      </c>
      <c r="C566" t="str">
        <f t="shared" si="8"/>
        <v>BSMangrove Cay</v>
      </c>
    </row>
    <row r="567" spans="1:3">
      <c r="A567" t="s">
        <v>3476</v>
      </c>
      <c r="B567" t="s">
        <v>3477</v>
      </c>
      <c r="C567" t="str">
        <f t="shared" si="8"/>
        <v>BSMayaguana</v>
      </c>
    </row>
    <row r="568" spans="1:3">
      <c r="A568" t="s">
        <v>3428</v>
      </c>
      <c r="B568" t="s">
        <v>3429</v>
      </c>
      <c r="C568" t="str">
        <f t="shared" si="8"/>
        <v>BSMoore's Island</v>
      </c>
    </row>
    <row r="569" spans="1:3">
      <c r="A569" t="s">
        <v>3484</v>
      </c>
      <c r="B569" t="s">
        <v>3485</v>
      </c>
      <c r="C569" t="str">
        <f t="shared" si="8"/>
        <v>BSNorth Eleuthera</v>
      </c>
    </row>
    <row r="570" spans="1:3">
      <c r="A570" t="s">
        <v>3486</v>
      </c>
      <c r="B570" t="s">
        <v>3487</v>
      </c>
      <c r="C570" t="str">
        <f t="shared" si="8"/>
        <v>BSNorth Abaco</v>
      </c>
    </row>
    <row r="571" spans="1:3">
      <c r="A571" t="s">
        <v>3442</v>
      </c>
      <c r="B571" t="s">
        <v>3443</v>
      </c>
      <c r="C571" t="str">
        <f t="shared" si="8"/>
        <v>BSNorth Andros</v>
      </c>
    </row>
    <row r="572" spans="1:3">
      <c r="A572" t="s">
        <v>3444</v>
      </c>
      <c r="B572" t="s">
        <v>3445</v>
      </c>
      <c r="C572" t="str">
        <f t="shared" si="8"/>
        <v>BSRum Cay</v>
      </c>
    </row>
    <row r="573" spans="1:3">
      <c r="A573" t="s">
        <v>3466</v>
      </c>
      <c r="B573" t="s">
        <v>3467</v>
      </c>
      <c r="C573" t="str">
        <f t="shared" si="8"/>
        <v>BSRagged Island</v>
      </c>
    </row>
    <row r="574" spans="1:3">
      <c r="A574" t="s">
        <v>3460</v>
      </c>
      <c r="B574" t="s">
        <v>3461</v>
      </c>
      <c r="C574" t="str">
        <f t="shared" si="8"/>
        <v>BSSouth Andros</v>
      </c>
    </row>
    <row r="575" spans="1:3">
      <c r="A575" t="s">
        <v>3488</v>
      </c>
      <c r="B575" t="s">
        <v>3489</v>
      </c>
      <c r="C575" t="str">
        <f t="shared" si="8"/>
        <v>BSSouth Eleuthera</v>
      </c>
    </row>
    <row r="576" spans="1:3">
      <c r="A576" t="s">
        <v>3446</v>
      </c>
      <c r="B576" t="s">
        <v>3447</v>
      </c>
      <c r="C576" t="str">
        <f t="shared" si="8"/>
        <v>BSSouth Abaco</v>
      </c>
    </row>
    <row r="577" spans="1:3">
      <c r="A577" t="s">
        <v>3430</v>
      </c>
      <c r="B577" t="s">
        <v>3431</v>
      </c>
      <c r="C577" t="str">
        <f t="shared" si="8"/>
        <v>BSSan Salvador</v>
      </c>
    </row>
    <row r="578" spans="1:3">
      <c r="A578" t="s">
        <v>3432</v>
      </c>
      <c r="B578" t="s">
        <v>3433</v>
      </c>
      <c r="C578" t="str">
        <f t="shared" si="8"/>
        <v>BSSpanish Wells</v>
      </c>
    </row>
    <row r="579" spans="1:3">
      <c r="A579" t="s">
        <v>3478</v>
      </c>
      <c r="B579" t="s">
        <v>3479</v>
      </c>
      <c r="C579" t="str">
        <f t="shared" ref="C579:C642" si="9">LEFT(A579,2)&amp;B579</f>
        <v>BSWest Grand Bahama</v>
      </c>
    </row>
    <row r="580" spans="1:3">
      <c r="A580" t="s">
        <v>13412</v>
      </c>
      <c r="B580" t="s">
        <v>13511</v>
      </c>
      <c r="C580" t="str">
        <f t="shared" si="9"/>
        <v>BSNew Providence</v>
      </c>
    </row>
    <row r="581" spans="1:3">
      <c r="A581" t="s">
        <v>3512</v>
      </c>
      <c r="B581" t="s">
        <v>3513</v>
      </c>
      <c r="C581" t="str">
        <f t="shared" si="9"/>
        <v>BTParo</v>
      </c>
    </row>
    <row r="582" spans="1:3">
      <c r="A582" t="s">
        <v>3490</v>
      </c>
      <c r="B582" t="s">
        <v>3491</v>
      </c>
      <c r="C582" t="str">
        <f t="shared" si="9"/>
        <v>BTChhukha</v>
      </c>
    </row>
    <row r="583" spans="1:3">
      <c r="A583" t="s">
        <v>3517</v>
      </c>
      <c r="B583" t="s">
        <v>12744</v>
      </c>
      <c r="C583" t="str">
        <f t="shared" si="9"/>
        <v>BTHaa</v>
      </c>
    </row>
    <row r="584" spans="1:3">
      <c r="A584" t="s">
        <v>3504</v>
      </c>
      <c r="B584" t="s">
        <v>3505</v>
      </c>
      <c r="C584" t="str">
        <f t="shared" si="9"/>
        <v>BTSamtse</v>
      </c>
    </row>
    <row r="585" spans="1:3">
      <c r="A585" t="s">
        <v>3506</v>
      </c>
      <c r="B585" t="s">
        <v>3507</v>
      </c>
      <c r="C585" t="str">
        <f t="shared" si="9"/>
        <v>BTThimphu</v>
      </c>
    </row>
    <row r="586" spans="1:3">
      <c r="A586" t="s">
        <v>3496</v>
      </c>
      <c r="B586" t="s">
        <v>3497</v>
      </c>
      <c r="C586" t="str">
        <f t="shared" si="9"/>
        <v>BTTsirang</v>
      </c>
    </row>
    <row r="587" spans="1:3">
      <c r="A587" t="s">
        <v>3522</v>
      </c>
      <c r="B587" t="s">
        <v>3523</v>
      </c>
      <c r="C587" t="str">
        <f t="shared" si="9"/>
        <v>BTDagana</v>
      </c>
    </row>
    <row r="588" spans="1:3">
      <c r="A588" t="s">
        <v>3492</v>
      </c>
      <c r="B588" t="s">
        <v>3493</v>
      </c>
      <c r="C588" t="str">
        <f t="shared" si="9"/>
        <v>BTPunakha</v>
      </c>
    </row>
    <row r="589" spans="1:3">
      <c r="A589" t="s">
        <v>3494</v>
      </c>
      <c r="B589" t="s">
        <v>3495</v>
      </c>
      <c r="C589" t="str">
        <f t="shared" si="9"/>
        <v>BTWangdue Phodrang</v>
      </c>
    </row>
    <row r="590" spans="1:3">
      <c r="A590" t="s">
        <v>3502</v>
      </c>
      <c r="B590" t="s">
        <v>3503</v>
      </c>
      <c r="C590" t="str">
        <f t="shared" si="9"/>
        <v>BTSarpang</v>
      </c>
    </row>
    <row r="591" spans="1:3">
      <c r="A591" t="s">
        <v>3524</v>
      </c>
      <c r="B591" t="s">
        <v>3525</v>
      </c>
      <c r="C591" t="str">
        <f t="shared" si="9"/>
        <v>BTTrongsa</v>
      </c>
    </row>
    <row r="592" spans="1:3">
      <c r="A592" t="s">
        <v>3498</v>
      </c>
      <c r="B592" t="s">
        <v>3499</v>
      </c>
      <c r="C592" t="str">
        <f t="shared" si="9"/>
        <v>BTBumthang</v>
      </c>
    </row>
    <row r="593" spans="1:3">
      <c r="A593" t="s">
        <v>3500</v>
      </c>
      <c r="B593" t="s">
        <v>3501</v>
      </c>
      <c r="C593" t="str">
        <f t="shared" si="9"/>
        <v>BTZhemgang</v>
      </c>
    </row>
    <row r="594" spans="1:3">
      <c r="A594" t="s">
        <v>3518</v>
      </c>
      <c r="B594" t="s">
        <v>3519</v>
      </c>
      <c r="C594" t="str">
        <f t="shared" si="9"/>
        <v>BTTrashigang</v>
      </c>
    </row>
    <row r="595" spans="1:3">
      <c r="A595" t="s">
        <v>3514</v>
      </c>
      <c r="B595" t="s">
        <v>3515</v>
      </c>
      <c r="C595" t="str">
        <f t="shared" si="9"/>
        <v>BTMonggar</v>
      </c>
    </row>
    <row r="596" spans="1:3">
      <c r="A596" t="s">
        <v>3526</v>
      </c>
      <c r="B596" t="s">
        <v>3527</v>
      </c>
      <c r="C596" t="str">
        <f t="shared" si="9"/>
        <v>BTPemagatshel</v>
      </c>
    </row>
    <row r="597" spans="1:3">
      <c r="A597" t="s">
        <v>3508</v>
      </c>
      <c r="B597" t="s">
        <v>3509</v>
      </c>
      <c r="C597" t="str">
        <f t="shared" si="9"/>
        <v>BTLhuentse</v>
      </c>
    </row>
    <row r="598" spans="1:3">
      <c r="A598" t="s">
        <v>3516</v>
      </c>
      <c r="B598" t="s">
        <v>12743</v>
      </c>
      <c r="C598" t="str">
        <f t="shared" si="9"/>
        <v>BTSamdrup Jongkhar</v>
      </c>
    </row>
    <row r="599" spans="1:3">
      <c r="A599" t="s">
        <v>3520</v>
      </c>
      <c r="B599" t="s">
        <v>3521</v>
      </c>
      <c r="C599" t="str">
        <f t="shared" si="9"/>
        <v>BTGasa</v>
      </c>
    </row>
    <row r="600" spans="1:3">
      <c r="A600" t="s">
        <v>3510</v>
      </c>
      <c r="B600" t="s">
        <v>3511</v>
      </c>
      <c r="C600" t="str">
        <f t="shared" si="9"/>
        <v>BTTrashi Yangtse</v>
      </c>
    </row>
    <row r="601" spans="1:3">
      <c r="A601" t="s">
        <v>3556</v>
      </c>
      <c r="B601" t="s">
        <v>3557</v>
      </c>
      <c r="C601" t="str">
        <f t="shared" si="9"/>
        <v>BWCentral</v>
      </c>
    </row>
    <row r="602" spans="1:3">
      <c r="A602" t="s">
        <v>3540</v>
      </c>
      <c r="B602" t="s">
        <v>3541</v>
      </c>
      <c r="C602" t="str">
        <f t="shared" si="9"/>
        <v>BWChobe</v>
      </c>
    </row>
    <row r="603" spans="1:3">
      <c r="A603" t="s">
        <v>3528</v>
      </c>
      <c r="B603" t="s">
        <v>3529</v>
      </c>
      <c r="C603" t="str">
        <f t="shared" si="9"/>
        <v>BWGhanzi</v>
      </c>
    </row>
    <row r="604" spans="1:3">
      <c r="A604" t="s">
        <v>3554</v>
      </c>
      <c r="B604" t="s">
        <v>3555</v>
      </c>
      <c r="C604" t="str">
        <f t="shared" si="9"/>
        <v>BWKgalagadi</v>
      </c>
    </row>
    <row r="605" spans="1:3">
      <c r="A605" t="s">
        <v>3538</v>
      </c>
      <c r="B605" t="s">
        <v>3539</v>
      </c>
      <c r="C605" t="str">
        <f t="shared" si="9"/>
        <v>BWKgatleng</v>
      </c>
    </row>
    <row r="606" spans="1:3">
      <c r="A606" t="s">
        <v>3534</v>
      </c>
      <c r="B606" t="s">
        <v>3535</v>
      </c>
      <c r="C606" t="str">
        <f t="shared" si="9"/>
        <v>BWKweneng</v>
      </c>
    </row>
    <row r="607" spans="1:3">
      <c r="A607" t="s">
        <v>3536</v>
      </c>
      <c r="B607" t="s">
        <v>3537</v>
      </c>
      <c r="C607" t="str">
        <f t="shared" si="9"/>
        <v>BWNorth East</v>
      </c>
    </row>
    <row r="608" spans="1:3">
      <c r="A608" t="s">
        <v>3530</v>
      </c>
      <c r="B608" t="s">
        <v>3531</v>
      </c>
      <c r="C608" t="str">
        <f t="shared" si="9"/>
        <v>BWNorth West</v>
      </c>
    </row>
    <row r="609" spans="1:3">
      <c r="A609" t="s">
        <v>3558</v>
      </c>
      <c r="B609" t="s">
        <v>3559</v>
      </c>
      <c r="C609" t="str">
        <f t="shared" si="9"/>
        <v>BWSouth East</v>
      </c>
    </row>
    <row r="610" spans="1:3">
      <c r="A610" t="s">
        <v>3532</v>
      </c>
      <c r="B610" t="s">
        <v>3533</v>
      </c>
      <c r="C610" t="str">
        <f t="shared" si="9"/>
        <v>BWSouthern</v>
      </c>
    </row>
    <row r="611" spans="1:3">
      <c r="A611" t="s">
        <v>3546</v>
      </c>
      <c r="B611" t="s">
        <v>3547</v>
      </c>
      <c r="C611" t="str">
        <f t="shared" si="9"/>
        <v>BWJwaneng</v>
      </c>
    </row>
    <row r="612" spans="1:3">
      <c r="A612" t="s">
        <v>3542</v>
      </c>
      <c r="B612" t="s">
        <v>3543</v>
      </c>
      <c r="C612" t="str">
        <f t="shared" si="9"/>
        <v>BWLobatse</v>
      </c>
    </row>
    <row r="613" spans="1:3">
      <c r="A613" t="s">
        <v>3544</v>
      </c>
      <c r="B613" t="s">
        <v>3545</v>
      </c>
      <c r="C613" t="str">
        <f t="shared" si="9"/>
        <v>BWSelibe Phikwe</v>
      </c>
    </row>
    <row r="614" spans="1:3">
      <c r="A614" t="s">
        <v>3548</v>
      </c>
      <c r="B614" t="s">
        <v>3549</v>
      </c>
      <c r="C614" t="str">
        <f t="shared" si="9"/>
        <v>BWSowa Town</v>
      </c>
    </row>
    <row r="615" spans="1:3">
      <c r="A615" t="s">
        <v>3550</v>
      </c>
      <c r="B615" t="s">
        <v>3551</v>
      </c>
      <c r="C615" t="str">
        <f t="shared" si="9"/>
        <v>BWFrancistown</v>
      </c>
    </row>
    <row r="616" spans="1:3">
      <c r="A616" t="s">
        <v>3552</v>
      </c>
      <c r="B616" t="s">
        <v>3553</v>
      </c>
      <c r="C616" t="str">
        <f t="shared" si="9"/>
        <v>BWGaborone</v>
      </c>
    </row>
    <row r="617" spans="1:3">
      <c r="A617" t="s">
        <v>3570</v>
      </c>
      <c r="B617" t="s">
        <v>3571</v>
      </c>
      <c r="C617" t="str">
        <f t="shared" si="9"/>
        <v>BYHorad Minsk</v>
      </c>
    </row>
    <row r="618" spans="1:3">
      <c r="A618" t="s">
        <v>3570</v>
      </c>
      <c r="B618" t="s">
        <v>3571</v>
      </c>
      <c r="C618" t="str">
        <f t="shared" si="9"/>
        <v>BYHorad Minsk</v>
      </c>
    </row>
    <row r="619" spans="1:3">
      <c r="A619" t="s">
        <v>3570</v>
      </c>
      <c r="B619" t="s">
        <v>3572</v>
      </c>
      <c r="C619" t="str">
        <f t="shared" si="9"/>
        <v>BYGorod Minsk</v>
      </c>
    </row>
    <row r="620" spans="1:3">
      <c r="A620" t="s">
        <v>3570</v>
      </c>
      <c r="B620" t="s">
        <v>3572</v>
      </c>
      <c r="C620" t="str">
        <f t="shared" si="9"/>
        <v>BYGorod Minsk</v>
      </c>
    </row>
    <row r="621" spans="1:3">
      <c r="A621" t="s">
        <v>3565</v>
      </c>
      <c r="B621" t="s">
        <v>3567</v>
      </c>
      <c r="C621" t="str">
        <f t="shared" si="9"/>
        <v>BYBresckaja voblasć</v>
      </c>
    </row>
    <row r="622" spans="1:3">
      <c r="A622" t="s">
        <v>3565</v>
      </c>
      <c r="B622" t="s">
        <v>3569</v>
      </c>
      <c r="C622" t="str">
        <f t="shared" si="9"/>
        <v>BYBrestskaya voblasts'</v>
      </c>
    </row>
    <row r="623" spans="1:3">
      <c r="A623" t="s">
        <v>3565</v>
      </c>
      <c r="B623" t="s">
        <v>3566</v>
      </c>
      <c r="C623" t="str">
        <f t="shared" si="9"/>
        <v>BYBrestskaya oblast'</v>
      </c>
    </row>
    <row r="624" spans="1:3">
      <c r="A624" t="s">
        <v>3565</v>
      </c>
      <c r="B624" t="s">
        <v>3568</v>
      </c>
      <c r="C624" t="str">
        <f t="shared" si="9"/>
        <v>BYBrestskaja oblast'</v>
      </c>
    </row>
    <row r="625" spans="1:3">
      <c r="A625" t="s">
        <v>3573</v>
      </c>
      <c r="B625" t="s">
        <v>3575</v>
      </c>
      <c r="C625" t="str">
        <f t="shared" si="9"/>
        <v>BYHomieĺskaja voblasć</v>
      </c>
    </row>
    <row r="626" spans="1:3">
      <c r="A626" t="s">
        <v>3573</v>
      </c>
      <c r="B626" t="s">
        <v>3577</v>
      </c>
      <c r="C626" t="str">
        <f t="shared" si="9"/>
        <v>BYHomyel'skaya voblasts'</v>
      </c>
    </row>
    <row r="627" spans="1:3">
      <c r="A627" t="s">
        <v>3573</v>
      </c>
      <c r="B627" t="s">
        <v>3574</v>
      </c>
      <c r="C627" t="str">
        <f t="shared" si="9"/>
        <v>BYGomel'skaja oblast'</v>
      </c>
    </row>
    <row r="628" spans="1:3">
      <c r="A628" t="s">
        <v>3573</v>
      </c>
      <c r="B628" t="s">
        <v>3576</v>
      </c>
      <c r="C628" t="str">
        <f t="shared" si="9"/>
        <v>BYGomel'skaya oblast'</v>
      </c>
    </row>
    <row r="629" spans="1:3">
      <c r="A629" t="s">
        <v>3583</v>
      </c>
      <c r="B629" t="s">
        <v>3585</v>
      </c>
      <c r="C629" t="str">
        <f t="shared" si="9"/>
        <v>BYHrodzenskaya voblasts'</v>
      </c>
    </row>
    <row r="630" spans="1:3">
      <c r="A630" t="s">
        <v>3583</v>
      </c>
      <c r="B630" t="s">
        <v>3587</v>
      </c>
      <c r="C630" t="str">
        <f t="shared" si="9"/>
        <v>BYHrodzienskaja voblasć</v>
      </c>
    </row>
    <row r="631" spans="1:3">
      <c r="A631" t="s">
        <v>3583</v>
      </c>
      <c r="B631" t="s">
        <v>3584</v>
      </c>
      <c r="C631" t="str">
        <f t="shared" si="9"/>
        <v>BYGrodnenskaja oblast'</v>
      </c>
    </row>
    <row r="632" spans="1:3">
      <c r="A632" t="s">
        <v>3583</v>
      </c>
      <c r="B632" t="s">
        <v>3586</v>
      </c>
      <c r="C632" t="str">
        <f t="shared" si="9"/>
        <v>BYGrodnenskaya oblast'</v>
      </c>
    </row>
    <row r="633" spans="1:3">
      <c r="A633" t="s">
        <v>3578</v>
      </c>
      <c r="B633" t="s">
        <v>3580</v>
      </c>
      <c r="C633" t="str">
        <f t="shared" si="9"/>
        <v>BYMahilioŭskaja voblasć</v>
      </c>
    </row>
    <row r="634" spans="1:3">
      <c r="A634" t="s">
        <v>3578</v>
      </c>
      <c r="B634" t="s">
        <v>3582</v>
      </c>
      <c r="C634" t="str">
        <f t="shared" si="9"/>
        <v>BYMahilyowskaya voblasts'</v>
      </c>
    </row>
    <row r="635" spans="1:3">
      <c r="A635" t="s">
        <v>3578</v>
      </c>
      <c r="B635" t="s">
        <v>3579</v>
      </c>
      <c r="C635" t="str">
        <f t="shared" si="9"/>
        <v>BYMogilevskaja oblast'</v>
      </c>
    </row>
    <row r="636" spans="1:3">
      <c r="A636" t="s">
        <v>3578</v>
      </c>
      <c r="B636" t="s">
        <v>3581</v>
      </c>
      <c r="C636" t="str">
        <f t="shared" si="9"/>
        <v>BYMogilevskaya oblast'</v>
      </c>
    </row>
    <row r="637" spans="1:3">
      <c r="A637" t="s">
        <v>3588</v>
      </c>
      <c r="B637" t="s">
        <v>13512</v>
      </c>
      <c r="C637" t="str">
        <f t="shared" si="9"/>
        <v>BYMinskaja voblasć</v>
      </c>
    </row>
    <row r="638" spans="1:3">
      <c r="A638" t="s">
        <v>3588</v>
      </c>
      <c r="B638" t="s">
        <v>3590</v>
      </c>
      <c r="C638" t="str">
        <f t="shared" si="9"/>
        <v>BYMinskaya voblasts'</v>
      </c>
    </row>
    <row r="639" spans="1:3">
      <c r="A639" t="s">
        <v>3588</v>
      </c>
      <c r="B639" t="s">
        <v>3589</v>
      </c>
      <c r="C639" t="str">
        <f t="shared" si="9"/>
        <v>BYMinskaya oblast'</v>
      </c>
    </row>
    <row r="640" spans="1:3">
      <c r="A640" t="s">
        <v>3588</v>
      </c>
      <c r="B640" t="s">
        <v>3591</v>
      </c>
      <c r="C640" t="str">
        <f t="shared" si="9"/>
        <v>BYMinskaja oblast'</v>
      </c>
    </row>
    <row r="641" spans="1:3">
      <c r="A641" t="s">
        <v>3560</v>
      </c>
      <c r="B641" t="s">
        <v>3561</v>
      </c>
      <c r="C641" t="str">
        <f t="shared" si="9"/>
        <v>BYViciebskaja voblasć</v>
      </c>
    </row>
    <row r="642" spans="1:3">
      <c r="A642" t="s">
        <v>3560</v>
      </c>
      <c r="B642" t="s">
        <v>3563</v>
      </c>
      <c r="C642" t="str">
        <f t="shared" si="9"/>
        <v>BYVitsyebskaya voblasts'</v>
      </c>
    </row>
    <row r="643" spans="1:3">
      <c r="A643" t="s">
        <v>3560</v>
      </c>
      <c r="B643" t="s">
        <v>3562</v>
      </c>
      <c r="C643" t="str">
        <f t="shared" ref="C643:C706" si="10">LEFT(A643,2)&amp;B643</f>
        <v>BYVitebskaja oblast'</v>
      </c>
    </row>
    <row r="644" spans="1:3">
      <c r="A644" t="s">
        <v>3560</v>
      </c>
      <c r="B644" t="s">
        <v>3564</v>
      </c>
      <c r="C644" t="str">
        <f t="shared" si="10"/>
        <v>BYVitebskaya oblast'</v>
      </c>
    </row>
    <row r="645" spans="1:3">
      <c r="A645" t="s">
        <v>3596</v>
      </c>
      <c r="B645" t="s">
        <v>2493</v>
      </c>
      <c r="C645" t="str">
        <f t="shared" si="10"/>
        <v>BZBelize</v>
      </c>
    </row>
    <row r="646" spans="1:3">
      <c r="A646" t="s">
        <v>3597</v>
      </c>
      <c r="B646" t="s">
        <v>3598</v>
      </c>
      <c r="C646" t="str">
        <f t="shared" si="10"/>
        <v>BZCayo</v>
      </c>
    </row>
    <row r="647" spans="1:3">
      <c r="A647" t="s">
        <v>3594</v>
      </c>
      <c r="B647" t="s">
        <v>3595</v>
      </c>
      <c r="C647" t="str">
        <f t="shared" si="10"/>
        <v>BZCorozal</v>
      </c>
    </row>
    <row r="648" spans="1:3">
      <c r="A648" t="s">
        <v>3592</v>
      </c>
      <c r="B648" t="s">
        <v>3593</v>
      </c>
      <c r="C648" t="str">
        <f t="shared" si="10"/>
        <v>BZOrange Walk</v>
      </c>
    </row>
    <row r="649" spans="1:3">
      <c r="A649" t="s">
        <v>3599</v>
      </c>
      <c r="B649" t="s">
        <v>3600</v>
      </c>
      <c r="C649" t="str">
        <f t="shared" si="10"/>
        <v>BZStann Creek</v>
      </c>
    </row>
    <row r="650" spans="1:3">
      <c r="A650" t="s">
        <v>3601</v>
      </c>
      <c r="B650" t="s">
        <v>3602</v>
      </c>
      <c r="C650" t="str">
        <f t="shared" si="10"/>
        <v>BZToledo</v>
      </c>
    </row>
    <row r="651" spans="1:3">
      <c r="A651" t="s">
        <v>3615</v>
      </c>
      <c r="B651" t="s">
        <v>3617</v>
      </c>
      <c r="C651" t="str">
        <f t="shared" si="10"/>
        <v>CANorthwest Territories</v>
      </c>
    </row>
    <row r="652" spans="1:3">
      <c r="A652" t="s">
        <v>3615</v>
      </c>
      <c r="B652" t="s">
        <v>3616</v>
      </c>
      <c r="C652" t="str">
        <f t="shared" si="10"/>
        <v>CATerritoires du Nord-Ouest</v>
      </c>
    </row>
    <row r="653" spans="1:3">
      <c r="A653" t="s">
        <v>3618</v>
      </c>
      <c r="B653" t="s">
        <v>3619</v>
      </c>
      <c r="C653" t="str">
        <f t="shared" si="10"/>
        <v>CANunavut</v>
      </c>
    </row>
    <row r="654" spans="1:3">
      <c r="A654" t="s">
        <v>3618</v>
      </c>
      <c r="B654" t="s">
        <v>3619</v>
      </c>
      <c r="C654" t="str">
        <f t="shared" si="10"/>
        <v>CANunavut</v>
      </c>
    </row>
    <row r="655" spans="1:3">
      <c r="A655" t="s">
        <v>3613</v>
      </c>
      <c r="B655" t="s">
        <v>3614</v>
      </c>
      <c r="C655" t="str">
        <f t="shared" si="10"/>
        <v>CAYukon</v>
      </c>
    </row>
    <row r="656" spans="1:3">
      <c r="A656" t="s">
        <v>3613</v>
      </c>
      <c r="B656" t="s">
        <v>3614</v>
      </c>
      <c r="C656" t="str">
        <f t="shared" si="10"/>
        <v>CAYukon</v>
      </c>
    </row>
    <row r="657" spans="1:3">
      <c r="A657" t="s">
        <v>3610</v>
      </c>
      <c r="B657" t="s">
        <v>3611</v>
      </c>
      <c r="C657" t="str">
        <f t="shared" si="10"/>
        <v>CAAlberta</v>
      </c>
    </row>
    <row r="658" spans="1:3">
      <c r="A658" t="s">
        <v>3610</v>
      </c>
      <c r="B658" t="s">
        <v>3611</v>
      </c>
      <c r="C658" t="str">
        <f t="shared" si="10"/>
        <v>CAAlberta</v>
      </c>
    </row>
    <row r="659" spans="1:3">
      <c r="A659" t="s">
        <v>3626</v>
      </c>
      <c r="B659" t="s">
        <v>3628</v>
      </c>
      <c r="C659" t="str">
        <f t="shared" si="10"/>
        <v>CABritish Columbia</v>
      </c>
    </row>
    <row r="660" spans="1:3">
      <c r="A660" t="s">
        <v>3626</v>
      </c>
      <c r="B660" t="s">
        <v>3627</v>
      </c>
      <c r="C660" t="str">
        <f t="shared" si="10"/>
        <v>CAColombie-Britannique</v>
      </c>
    </row>
    <row r="661" spans="1:3">
      <c r="A661" t="s">
        <v>3603</v>
      </c>
      <c r="B661" t="s">
        <v>3604</v>
      </c>
      <c r="C661" t="str">
        <f t="shared" si="10"/>
        <v>CAManitoba</v>
      </c>
    </row>
    <row r="662" spans="1:3">
      <c r="A662" t="s">
        <v>3603</v>
      </c>
      <c r="B662" t="s">
        <v>3604</v>
      </c>
      <c r="C662" t="str">
        <f t="shared" si="10"/>
        <v>CAManitoba</v>
      </c>
    </row>
    <row r="663" spans="1:3">
      <c r="A663" t="s">
        <v>3605</v>
      </c>
      <c r="B663" t="s">
        <v>3607</v>
      </c>
      <c r="C663" t="str">
        <f t="shared" si="10"/>
        <v>CANew Brunswick</v>
      </c>
    </row>
    <row r="664" spans="1:3">
      <c r="A664" t="s">
        <v>3605</v>
      </c>
      <c r="B664" t="s">
        <v>3606</v>
      </c>
      <c r="C664" t="str">
        <f t="shared" si="10"/>
        <v>CANouveau-Brunswick</v>
      </c>
    </row>
    <row r="665" spans="1:3">
      <c r="A665" t="s">
        <v>3620</v>
      </c>
      <c r="B665" t="s">
        <v>3621</v>
      </c>
      <c r="C665" t="str">
        <f t="shared" si="10"/>
        <v>CANewfoundland and Labrador</v>
      </c>
    </row>
    <row r="666" spans="1:3">
      <c r="A666" t="s">
        <v>3620</v>
      </c>
      <c r="B666" t="s">
        <v>3622</v>
      </c>
      <c r="C666" t="str">
        <f t="shared" si="10"/>
        <v>CATerre-Neuve-et-Labrador</v>
      </c>
    </row>
    <row r="667" spans="1:3">
      <c r="A667" t="s">
        <v>3629</v>
      </c>
      <c r="B667" t="s">
        <v>3630</v>
      </c>
      <c r="C667" t="str">
        <f t="shared" si="10"/>
        <v>CANova Scotia</v>
      </c>
    </row>
    <row r="668" spans="1:3">
      <c r="A668" t="s">
        <v>3629</v>
      </c>
      <c r="B668" t="s">
        <v>3631</v>
      </c>
      <c r="C668" t="str">
        <f t="shared" si="10"/>
        <v>CANouvelle-Écosse</v>
      </c>
    </row>
    <row r="669" spans="1:3">
      <c r="A669" t="s">
        <v>3612</v>
      </c>
      <c r="B669" t="s">
        <v>1569</v>
      </c>
      <c r="C669" t="str">
        <f t="shared" si="10"/>
        <v>CAOntario</v>
      </c>
    </row>
    <row r="670" spans="1:3">
      <c r="A670" t="s">
        <v>3612</v>
      </c>
      <c r="B670" t="s">
        <v>1569</v>
      </c>
      <c r="C670" t="str">
        <f t="shared" si="10"/>
        <v>CAOntario</v>
      </c>
    </row>
    <row r="671" spans="1:3">
      <c r="A671" t="s">
        <v>3623</v>
      </c>
      <c r="B671" t="s">
        <v>3625</v>
      </c>
      <c r="C671" t="str">
        <f t="shared" si="10"/>
        <v>CAPrince Edward Island</v>
      </c>
    </row>
    <row r="672" spans="1:3">
      <c r="A672" t="s">
        <v>3623</v>
      </c>
      <c r="B672" t="s">
        <v>3624</v>
      </c>
      <c r="C672" t="str">
        <f t="shared" si="10"/>
        <v>CAÎle-du-Prince-Édouard</v>
      </c>
    </row>
    <row r="673" spans="1:3">
      <c r="A673" t="s">
        <v>3632</v>
      </c>
      <c r="B673" t="s">
        <v>1529</v>
      </c>
      <c r="C673" t="str">
        <f t="shared" si="10"/>
        <v>CAQuebec</v>
      </c>
    </row>
    <row r="674" spans="1:3">
      <c r="A674" t="s">
        <v>3632</v>
      </c>
      <c r="B674" t="s">
        <v>3633</v>
      </c>
      <c r="C674" t="str">
        <f t="shared" si="10"/>
        <v>CAQuébec</v>
      </c>
    </row>
    <row r="675" spans="1:3">
      <c r="A675" t="s">
        <v>3608</v>
      </c>
      <c r="B675" t="s">
        <v>3609</v>
      </c>
      <c r="C675" t="str">
        <f t="shared" si="10"/>
        <v>CASaskatchewan</v>
      </c>
    </row>
    <row r="676" spans="1:3">
      <c r="A676" t="s">
        <v>3608</v>
      </c>
      <c r="B676" t="s">
        <v>3609</v>
      </c>
      <c r="C676" t="str">
        <f t="shared" si="10"/>
        <v>CASaskatchewan</v>
      </c>
    </row>
    <row r="677" spans="1:3">
      <c r="A677" t="s">
        <v>3634</v>
      </c>
      <c r="B677" t="s">
        <v>12764</v>
      </c>
      <c r="C677" t="str">
        <f t="shared" si="10"/>
        <v>CDKongo Central</v>
      </c>
    </row>
    <row r="678" spans="1:3">
      <c r="A678" t="s">
        <v>12672</v>
      </c>
      <c r="B678" t="s">
        <v>12745</v>
      </c>
      <c r="C678" t="str">
        <f t="shared" si="10"/>
        <v>CDBas-Uélé</v>
      </c>
    </row>
    <row r="679" spans="1:3">
      <c r="A679" t="s">
        <v>3639</v>
      </c>
      <c r="B679" t="s">
        <v>3640</v>
      </c>
      <c r="C679" t="str">
        <f t="shared" si="10"/>
        <v>CDÉquateur</v>
      </c>
    </row>
    <row r="680" spans="1:3">
      <c r="A680" t="s">
        <v>12673</v>
      </c>
      <c r="B680" t="s">
        <v>12746</v>
      </c>
      <c r="C680" t="str">
        <f t="shared" si="10"/>
        <v>CDHaut-Katanga</v>
      </c>
    </row>
    <row r="681" spans="1:3">
      <c r="A681" t="s">
        <v>12674</v>
      </c>
      <c r="B681" t="s">
        <v>12747</v>
      </c>
      <c r="C681" t="str">
        <f t="shared" si="10"/>
        <v>CDHaut-Lomami</v>
      </c>
    </row>
    <row r="682" spans="1:3">
      <c r="A682" t="s">
        <v>12675</v>
      </c>
      <c r="B682" t="s">
        <v>12748</v>
      </c>
      <c r="C682" t="str">
        <f t="shared" si="10"/>
        <v>CDHaut-Uélé</v>
      </c>
    </row>
    <row r="683" spans="1:3">
      <c r="A683" t="s">
        <v>12676</v>
      </c>
      <c r="B683" t="s">
        <v>12749</v>
      </c>
      <c r="C683" t="str">
        <f t="shared" si="10"/>
        <v>CDIturi</v>
      </c>
    </row>
    <row r="684" spans="1:3">
      <c r="A684" t="s">
        <v>12678</v>
      </c>
      <c r="B684" t="s">
        <v>12751</v>
      </c>
      <c r="C684" t="str">
        <f t="shared" si="10"/>
        <v>CDKasaï Central</v>
      </c>
    </row>
    <row r="685" spans="1:3">
      <c r="A685" t="s">
        <v>3643</v>
      </c>
      <c r="B685" t="s">
        <v>12765</v>
      </c>
      <c r="C685" t="str">
        <f t="shared" si="10"/>
        <v>CDKasaï Oriental</v>
      </c>
    </row>
    <row r="686" spans="1:3">
      <c r="A686" t="s">
        <v>12679</v>
      </c>
      <c r="B686" t="s">
        <v>12752</v>
      </c>
      <c r="C686" t="str">
        <f t="shared" si="10"/>
        <v>CDKwango</v>
      </c>
    </row>
    <row r="687" spans="1:3">
      <c r="A687" t="s">
        <v>12680</v>
      </c>
      <c r="B687" t="s">
        <v>12753</v>
      </c>
      <c r="C687" t="str">
        <f t="shared" si="10"/>
        <v>CDKwilu</v>
      </c>
    </row>
    <row r="688" spans="1:3">
      <c r="A688" t="s">
        <v>12677</v>
      </c>
      <c r="B688" t="s">
        <v>12750</v>
      </c>
      <c r="C688" t="str">
        <f t="shared" si="10"/>
        <v>CDKasaï</v>
      </c>
    </row>
    <row r="689" spans="1:3">
      <c r="A689" t="s">
        <v>12681</v>
      </c>
      <c r="B689" t="s">
        <v>12754</v>
      </c>
      <c r="C689" t="str">
        <f t="shared" si="10"/>
        <v>CDLomami</v>
      </c>
    </row>
    <row r="690" spans="1:3">
      <c r="A690" t="s">
        <v>12682</v>
      </c>
      <c r="B690" t="s">
        <v>12755</v>
      </c>
      <c r="C690" t="str">
        <f t="shared" si="10"/>
        <v>CDLualaba</v>
      </c>
    </row>
    <row r="691" spans="1:3">
      <c r="A691" t="s">
        <v>3637</v>
      </c>
      <c r="B691" t="s">
        <v>3638</v>
      </c>
      <c r="C691" t="str">
        <f t="shared" si="10"/>
        <v>CDManiema</v>
      </c>
    </row>
    <row r="692" spans="1:3">
      <c r="A692" t="s">
        <v>12683</v>
      </c>
      <c r="B692" t="s">
        <v>12756</v>
      </c>
      <c r="C692" t="str">
        <f t="shared" si="10"/>
        <v>CDMai-Ndombe</v>
      </c>
    </row>
    <row r="693" spans="1:3">
      <c r="A693" t="s">
        <v>12684</v>
      </c>
      <c r="B693" t="s">
        <v>12757</v>
      </c>
      <c r="C693" t="str">
        <f t="shared" si="10"/>
        <v>CDMongala</v>
      </c>
    </row>
    <row r="694" spans="1:3">
      <c r="A694" t="s">
        <v>3641</v>
      </c>
      <c r="B694" t="s">
        <v>3642</v>
      </c>
      <c r="C694" t="str">
        <f t="shared" si="10"/>
        <v>CDNord-Kivu</v>
      </c>
    </row>
    <row r="695" spans="1:3">
      <c r="A695" t="s">
        <v>12685</v>
      </c>
      <c r="B695" t="s">
        <v>12758</v>
      </c>
      <c r="C695" t="str">
        <f t="shared" si="10"/>
        <v>CDNord-Ubangi</v>
      </c>
    </row>
    <row r="696" spans="1:3">
      <c r="A696" t="s">
        <v>12686</v>
      </c>
      <c r="B696" t="s">
        <v>12759</v>
      </c>
      <c r="C696" t="str">
        <f t="shared" si="10"/>
        <v>CDSankuru</v>
      </c>
    </row>
    <row r="697" spans="1:3">
      <c r="A697" t="s">
        <v>3635</v>
      </c>
      <c r="B697" t="s">
        <v>3636</v>
      </c>
      <c r="C697" t="str">
        <f t="shared" si="10"/>
        <v>CDSud-Kivu</v>
      </c>
    </row>
    <row r="698" spans="1:3">
      <c r="A698" t="s">
        <v>12687</v>
      </c>
      <c r="B698" t="s">
        <v>12760</v>
      </c>
      <c r="C698" t="str">
        <f t="shared" si="10"/>
        <v>CDSud-Ubangi</v>
      </c>
    </row>
    <row r="699" spans="1:3">
      <c r="A699" t="s">
        <v>12688</v>
      </c>
      <c r="B699" t="s">
        <v>12761</v>
      </c>
      <c r="C699" t="str">
        <f t="shared" si="10"/>
        <v>CDTanganyika</v>
      </c>
    </row>
    <row r="700" spans="1:3">
      <c r="A700" t="s">
        <v>12689</v>
      </c>
      <c r="B700" t="s">
        <v>12762</v>
      </c>
      <c r="C700" t="str">
        <f t="shared" si="10"/>
        <v>CDTshopo</v>
      </c>
    </row>
    <row r="701" spans="1:3">
      <c r="A701" t="s">
        <v>12690</v>
      </c>
      <c r="B701" t="s">
        <v>12763</v>
      </c>
      <c r="C701" t="str">
        <f t="shared" si="10"/>
        <v>CDTshuapa</v>
      </c>
    </row>
    <row r="702" spans="1:3">
      <c r="A702" t="s">
        <v>3644</v>
      </c>
      <c r="B702" t="s">
        <v>3645</v>
      </c>
      <c r="C702" t="str">
        <f t="shared" si="10"/>
        <v>CDKinshasa</v>
      </c>
    </row>
    <row r="703" spans="1:3">
      <c r="A703" t="s">
        <v>3649</v>
      </c>
      <c r="B703" t="s">
        <v>3650</v>
      </c>
      <c r="C703" t="str">
        <f t="shared" si="10"/>
        <v>CFGribingui</v>
      </c>
    </row>
    <row r="704" spans="1:3">
      <c r="A704" t="s">
        <v>3649</v>
      </c>
      <c r="B704" t="s">
        <v>3651</v>
      </c>
      <c r="C704" t="str">
        <f t="shared" si="10"/>
        <v>CFGïrïbïngï</v>
      </c>
    </row>
    <row r="705" spans="1:3">
      <c r="A705" t="s">
        <v>3670</v>
      </c>
      <c r="B705" t="s">
        <v>3671</v>
      </c>
      <c r="C705" t="str">
        <f t="shared" si="10"/>
        <v>CFSangha</v>
      </c>
    </row>
    <row r="706" spans="1:3">
      <c r="A706" t="s">
        <v>3670</v>
      </c>
      <c r="B706" t="s">
        <v>3672</v>
      </c>
      <c r="C706" t="str">
        <f t="shared" si="10"/>
        <v>CFSangä</v>
      </c>
    </row>
    <row r="707" spans="1:3">
      <c r="A707" t="s">
        <v>3646</v>
      </c>
      <c r="B707" t="s">
        <v>3647</v>
      </c>
      <c r="C707" t="str">
        <f t="shared" ref="C707:C770" si="11">LEFT(A707,2)&amp;B707</f>
        <v>CFOuham</v>
      </c>
    </row>
    <row r="708" spans="1:3">
      <c r="A708" t="s">
        <v>3646</v>
      </c>
      <c r="B708" t="s">
        <v>3648</v>
      </c>
      <c r="C708" t="str">
        <f t="shared" si="11"/>
        <v>CFWâmo</v>
      </c>
    </row>
    <row r="709" spans="1:3">
      <c r="A709" t="s">
        <v>3652</v>
      </c>
      <c r="B709" t="s">
        <v>3654</v>
      </c>
      <c r="C709" t="str">
        <f t="shared" si="11"/>
        <v>CFBamingui-Bangoran</v>
      </c>
    </row>
    <row r="710" spans="1:3">
      <c r="A710" t="s">
        <v>3652</v>
      </c>
      <c r="B710" t="s">
        <v>3653</v>
      </c>
      <c r="C710" t="str">
        <f t="shared" si="11"/>
        <v>CFBamïngï-Bangoran</v>
      </c>
    </row>
    <row r="711" spans="1:3">
      <c r="A711" t="s">
        <v>3673</v>
      </c>
      <c r="B711" t="s">
        <v>3674</v>
      </c>
      <c r="C711" t="str">
        <f t="shared" si="11"/>
        <v>CFBasse-Kotto</v>
      </c>
    </row>
    <row r="712" spans="1:3">
      <c r="A712" t="s">
        <v>3673</v>
      </c>
      <c r="B712" t="s">
        <v>3675</v>
      </c>
      <c r="C712" t="str">
        <f t="shared" si="11"/>
        <v>CFDo-Kötö</v>
      </c>
    </row>
    <row r="713" spans="1:3">
      <c r="A713" t="s">
        <v>3658</v>
      </c>
      <c r="B713" t="s">
        <v>3660</v>
      </c>
      <c r="C713" t="str">
        <f t="shared" si="11"/>
        <v>CFHaute-Kotto</v>
      </c>
    </row>
    <row r="714" spans="1:3">
      <c r="A714" t="s">
        <v>3658</v>
      </c>
      <c r="B714" t="s">
        <v>3659</v>
      </c>
      <c r="C714" t="str">
        <f t="shared" si="11"/>
        <v>CFTö-Kötö</v>
      </c>
    </row>
    <row r="715" spans="1:3">
      <c r="A715" t="s">
        <v>3676</v>
      </c>
      <c r="B715" t="s">
        <v>3678</v>
      </c>
      <c r="C715" t="str">
        <f t="shared" si="11"/>
        <v>CFHaut-Mbomou</v>
      </c>
    </row>
    <row r="716" spans="1:3">
      <c r="A716" t="s">
        <v>3676</v>
      </c>
      <c r="B716" t="s">
        <v>3677</v>
      </c>
      <c r="C716" t="str">
        <f t="shared" si="11"/>
        <v>CFTö-Mbömü</v>
      </c>
    </row>
    <row r="717" spans="1:3">
      <c r="A717" t="s">
        <v>3679</v>
      </c>
      <c r="B717" t="s">
        <v>3681</v>
      </c>
      <c r="C717" t="str">
        <f t="shared" si="11"/>
        <v>CFHaute-Sangha / Mambéré-Kadéï</v>
      </c>
    </row>
    <row r="718" spans="1:3">
      <c r="A718" t="s">
        <v>3679</v>
      </c>
      <c r="B718" t="s">
        <v>3680</v>
      </c>
      <c r="C718" t="str">
        <f t="shared" si="11"/>
        <v>CFTö-Sangä / Mbaere-Kadeï</v>
      </c>
    </row>
    <row r="719" spans="1:3">
      <c r="A719" t="s">
        <v>3661</v>
      </c>
      <c r="B719" t="s">
        <v>3663</v>
      </c>
      <c r="C719" t="str">
        <f t="shared" si="11"/>
        <v>CFKémo-Gribingui</v>
      </c>
    </row>
    <row r="720" spans="1:3">
      <c r="A720" t="s">
        <v>3661</v>
      </c>
      <c r="B720" t="s">
        <v>3662</v>
      </c>
      <c r="C720" t="str">
        <f t="shared" si="11"/>
        <v>CFKemö-Gïrïbïngï</v>
      </c>
    </row>
    <row r="721" spans="1:3">
      <c r="A721" t="s">
        <v>3682</v>
      </c>
      <c r="B721" t="s">
        <v>3683</v>
      </c>
      <c r="C721" t="str">
        <f t="shared" si="11"/>
        <v>CFLobaye</v>
      </c>
    </row>
    <row r="722" spans="1:3">
      <c r="A722" t="s">
        <v>3682</v>
      </c>
      <c r="B722" t="s">
        <v>3684</v>
      </c>
      <c r="C722" t="str">
        <f t="shared" si="11"/>
        <v>CFLobâye</v>
      </c>
    </row>
    <row r="723" spans="1:3">
      <c r="A723" t="s">
        <v>3664</v>
      </c>
      <c r="B723" t="s">
        <v>3666</v>
      </c>
      <c r="C723" t="str">
        <f t="shared" si="11"/>
        <v>CFMbomou</v>
      </c>
    </row>
    <row r="724" spans="1:3">
      <c r="A724" t="s">
        <v>3664</v>
      </c>
      <c r="B724" t="s">
        <v>3665</v>
      </c>
      <c r="C724" t="str">
        <f t="shared" si="11"/>
        <v>CFMbömü</v>
      </c>
    </row>
    <row r="725" spans="1:3">
      <c r="A725" t="s">
        <v>3655</v>
      </c>
      <c r="B725" t="s">
        <v>3657</v>
      </c>
      <c r="C725" t="str">
        <f t="shared" si="11"/>
        <v>CFOmbella-Mpoko</v>
      </c>
    </row>
    <row r="726" spans="1:3">
      <c r="A726" t="s">
        <v>3655</v>
      </c>
      <c r="B726" t="s">
        <v>3656</v>
      </c>
      <c r="C726" t="str">
        <f t="shared" si="11"/>
        <v>CFÖmbëlä-Pökö</v>
      </c>
    </row>
    <row r="727" spans="1:3">
      <c r="A727" t="s">
        <v>3667</v>
      </c>
      <c r="B727" t="s">
        <v>3668</v>
      </c>
      <c r="C727" t="str">
        <f t="shared" si="11"/>
        <v>CFNana-Mambéré</v>
      </c>
    </row>
    <row r="728" spans="1:3">
      <c r="A728" t="s">
        <v>3667</v>
      </c>
      <c r="B728" t="s">
        <v>3669</v>
      </c>
      <c r="C728" t="str">
        <f t="shared" si="11"/>
        <v>CFNanä-Mbaere</v>
      </c>
    </row>
    <row r="729" spans="1:3">
      <c r="A729" t="s">
        <v>3690</v>
      </c>
      <c r="B729" t="s">
        <v>3692</v>
      </c>
      <c r="C729" t="str">
        <f t="shared" si="11"/>
        <v>CFOuham-Pendé</v>
      </c>
    </row>
    <row r="730" spans="1:3">
      <c r="A730" t="s">
        <v>3690</v>
      </c>
      <c r="B730" t="s">
        <v>3691</v>
      </c>
      <c r="C730" t="str">
        <f t="shared" si="11"/>
        <v>CFWâmo-Pendë</v>
      </c>
    </row>
    <row r="731" spans="1:3">
      <c r="A731" t="s">
        <v>3693</v>
      </c>
      <c r="B731" t="s">
        <v>3695</v>
      </c>
      <c r="C731" t="str">
        <f t="shared" si="11"/>
        <v>CFOuaka</v>
      </c>
    </row>
    <row r="732" spans="1:3">
      <c r="A732" t="s">
        <v>3693</v>
      </c>
      <c r="B732" t="s">
        <v>3694</v>
      </c>
      <c r="C732" t="str">
        <f t="shared" si="11"/>
        <v>CFWäkä</v>
      </c>
    </row>
    <row r="733" spans="1:3">
      <c r="A733" t="s">
        <v>3685</v>
      </c>
      <c r="B733" t="s">
        <v>3686</v>
      </c>
      <c r="C733" t="str">
        <f t="shared" si="11"/>
        <v>CFVakaga</v>
      </c>
    </row>
    <row r="734" spans="1:3">
      <c r="A734" t="s">
        <v>3685</v>
      </c>
      <c r="B734" t="s">
        <v>3686</v>
      </c>
      <c r="C734" t="str">
        <f t="shared" si="11"/>
        <v>CFVakaga</v>
      </c>
    </row>
    <row r="735" spans="1:3">
      <c r="A735" t="s">
        <v>3687</v>
      </c>
      <c r="B735" t="s">
        <v>3689</v>
      </c>
      <c r="C735" t="str">
        <f t="shared" si="11"/>
        <v>CFBangui</v>
      </c>
    </row>
    <row r="736" spans="1:3">
      <c r="A736" t="s">
        <v>3687</v>
      </c>
      <c r="B736" t="s">
        <v>3688</v>
      </c>
      <c r="C736" t="str">
        <f t="shared" si="11"/>
        <v>CFBangî</v>
      </c>
    </row>
    <row r="737" spans="1:3">
      <c r="A737" t="s">
        <v>3700</v>
      </c>
      <c r="B737" t="s">
        <v>3701</v>
      </c>
      <c r="C737" t="str">
        <f t="shared" si="11"/>
        <v>CGBouenza</v>
      </c>
    </row>
    <row r="738" spans="1:3">
      <c r="A738" t="s">
        <v>3714</v>
      </c>
      <c r="B738" t="s">
        <v>3715</v>
      </c>
      <c r="C738" t="str">
        <f t="shared" si="11"/>
        <v>CGPool</v>
      </c>
    </row>
    <row r="739" spans="1:3">
      <c r="A739" t="s">
        <v>3716</v>
      </c>
      <c r="B739" t="s">
        <v>3671</v>
      </c>
      <c r="C739" t="str">
        <f t="shared" si="11"/>
        <v>CGSangha</v>
      </c>
    </row>
    <row r="740" spans="1:3">
      <c r="A740" t="s">
        <v>3702</v>
      </c>
      <c r="B740" t="s">
        <v>3703</v>
      </c>
      <c r="C740" t="str">
        <f t="shared" si="11"/>
        <v>CGPlateaux</v>
      </c>
    </row>
    <row r="741" spans="1:3">
      <c r="A741" t="s">
        <v>3696</v>
      </c>
      <c r="B741" t="s">
        <v>3697</v>
      </c>
      <c r="C741" t="str">
        <f t="shared" si="11"/>
        <v>CGCuvette-Ouest</v>
      </c>
    </row>
    <row r="742" spans="1:3">
      <c r="A742" t="s">
        <v>3712</v>
      </c>
      <c r="B742" t="s">
        <v>3713</v>
      </c>
      <c r="C742" t="str">
        <f t="shared" si="11"/>
        <v>CGPointe-Noire</v>
      </c>
    </row>
    <row r="743" spans="1:3">
      <c r="A743" t="s">
        <v>3704</v>
      </c>
      <c r="B743" t="s">
        <v>3705</v>
      </c>
      <c r="C743" t="str">
        <f t="shared" si="11"/>
        <v>CGLékoumou</v>
      </c>
    </row>
    <row r="744" spans="1:3">
      <c r="A744" t="s">
        <v>3698</v>
      </c>
      <c r="B744" t="s">
        <v>3699</v>
      </c>
      <c r="C744" t="str">
        <f t="shared" si="11"/>
        <v>CGKouilou</v>
      </c>
    </row>
    <row r="745" spans="1:3">
      <c r="A745" t="s">
        <v>3717</v>
      </c>
      <c r="B745" t="s">
        <v>3718</v>
      </c>
      <c r="C745" t="str">
        <f t="shared" si="11"/>
        <v>CGLikouala</v>
      </c>
    </row>
    <row r="746" spans="1:3">
      <c r="A746" t="s">
        <v>3706</v>
      </c>
      <c r="B746" t="s">
        <v>3707</v>
      </c>
      <c r="C746" t="str">
        <f t="shared" si="11"/>
        <v>CGCuvette</v>
      </c>
    </row>
    <row r="747" spans="1:3">
      <c r="A747" t="s">
        <v>3708</v>
      </c>
      <c r="B747" t="s">
        <v>3709</v>
      </c>
      <c r="C747" t="str">
        <f t="shared" si="11"/>
        <v>CGNiari</v>
      </c>
    </row>
    <row r="748" spans="1:3">
      <c r="A748" t="s">
        <v>3710</v>
      </c>
      <c r="B748" t="s">
        <v>3711</v>
      </c>
      <c r="C748" t="str">
        <f t="shared" si="11"/>
        <v>CGBrazzaville</v>
      </c>
    </row>
    <row r="749" spans="1:3">
      <c r="A749" t="s">
        <v>3725</v>
      </c>
      <c r="B749" t="s">
        <v>3726</v>
      </c>
      <c r="C749" t="str">
        <f t="shared" si="11"/>
        <v>CHAargau</v>
      </c>
    </row>
    <row r="750" spans="1:3">
      <c r="A750" t="s">
        <v>3769</v>
      </c>
      <c r="B750" t="s">
        <v>3770</v>
      </c>
      <c r="C750" t="str">
        <f t="shared" si="11"/>
        <v>CHAppenzell Innerrhoden</v>
      </c>
    </row>
    <row r="751" spans="1:3">
      <c r="A751" t="s">
        <v>3738</v>
      </c>
      <c r="B751" t="s">
        <v>3739</v>
      </c>
      <c r="C751" t="str">
        <f t="shared" si="11"/>
        <v>CHAppenzell Ausserrhoden</v>
      </c>
    </row>
    <row r="752" spans="1:3">
      <c r="A752" t="s">
        <v>3727</v>
      </c>
      <c r="B752" t="s">
        <v>1533</v>
      </c>
      <c r="C752" t="str">
        <f t="shared" si="11"/>
        <v>CHBern</v>
      </c>
    </row>
    <row r="753" spans="1:3">
      <c r="A753" t="s">
        <v>3727</v>
      </c>
      <c r="B753" t="s">
        <v>3728</v>
      </c>
      <c r="C753" t="str">
        <f t="shared" si="11"/>
        <v>CHBerne</v>
      </c>
    </row>
    <row r="754" spans="1:3">
      <c r="A754" t="s">
        <v>3746</v>
      </c>
      <c r="B754" t="s">
        <v>3747</v>
      </c>
      <c r="C754" t="str">
        <f t="shared" si="11"/>
        <v>CHBasel-Landschaft</v>
      </c>
    </row>
    <row r="755" spans="1:3">
      <c r="A755" t="s">
        <v>3719</v>
      </c>
      <c r="B755" t="s">
        <v>3720</v>
      </c>
      <c r="C755" t="str">
        <f t="shared" si="11"/>
        <v>CHBasel-Stadt</v>
      </c>
    </row>
    <row r="756" spans="1:3">
      <c r="A756" t="s">
        <v>3729</v>
      </c>
      <c r="B756" t="s">
        <v>3730</v>
      </c>
      <c r="C756" t="str">
        <f t="shared" si="11"/>
        <v>CHFreiburg</v>
      </c>
    </row>
    <row r="757" spans="1:3">
      <c r="A757" t="s">
        <v>3729</v>
      </c>
      <c r="B757" t="s">
        <v>3731</v>
      </c>
      <c r="C757" t="str">
        <f t="shared" si="11"/>
        <v>CHFribourg</v>
      </c>
    </row>
    <row r="758" spans="1:3">
      <c r="A758" t="s">
        <v>3740</v>
      </c>
      <c r="B758" t="s">
        <v>3741</v>
      </c>
      <c r="C758" t="str">
        <f t="shared" si="11"/>
        <v>CHGenève</v>
      </c>
    </row>
    <row r="759" spans="1:3">
      <c r="A759" t="s">
        <v>3742</v>
      </c>
      <c r="B759" t="s">
        <v>3743</v>
      </c>
      <c r="C759" t="str">
        <f t="shared" si="11"/>
        <v>CHGlarus</v>
      </c>
    </row>
    <row r="760" spans="1:3">
      <c r="A760" t="s">
        <v>3758</v>
      </c>
      <c r="B760" t="s">
        <v>3762</v>
      </c>
      <c r="C760" t="str">
        <f t="shared" si="11"/>
        <v>CHGraubünden</v>
      </c>
    </row>
    <row r="761" spans="1:3">
      <c r="A761" t="s">
        <v>3758</v>
      </c>
      <c r="B761" t="s">
        <v>3761</v>
      </c>
      <c r="C761" t="str">
        <f t="shared" si="11"/>
        <v>CHGrisons</v>
      </c>
    </row>
    <row r="762" spans="1:3">
      <c r="A762" t="s">
        <v>3758</v>
      </c>
      <c r="B762" t="s">
        <v>3759</v>
      </c>
      <c r="C762" t="str">
        <f t="shared" si="11"/>
        <v>CHGrigioni</v>
      </c>
    </row>
    <row r="763" spans="1:3">
      <c r="A763" t="s">
        <v>3758</v>
      </c>
      <c r="B763" t="s">
        <v>3760</v>
      </c>
      <c r="C763" t="str">
        <f t="shared" si="11"/>
        <v>CHGrischun</v>
      </c>
    </row>
    <row r="764" spans="1:3">
      <c r="A764" t="s">
        <v>3750</v>
      </c>
      <c r="B764" t="s">
        <v>3751</v>
      </c>
      <c r="C764" t="str">
        <f t="shared" si="11"/>
        <v>CHJura</v>
      </c>
    </row>
    <row r="765" spans="1:3">
      <c r="A765" t="s">
        <v>3752</v>
      </c>
      <c r="B765" t="s">
        <v>3753</v>
      </c>
      <c r="C765" t="str">
        <f t="shared" si="11"/>
        <v>CHLuzern</v>
      </c>
    </row>
    <row r="766" spans="1:3">
      <c r="A766" t="s">
        <v>3732</v>
      </c>
      <c r="B766" t="s">
        <v>1589</v>
      </c>
      <c r="C766" t="str">
        <f t="shared" si="11"/>
        <v>CHNeuchâtel</v>
      </c>
    </row>
    <row r="767" spans="1:3">
      <c r="A767" t="s">
        <v>3763</v>
      </c>
      <c r="B767" t="s">
        <v>3764</v>
      </c>
      <c r="C767" t="str">
        <f t="shared" si="11"/>
        <v>CHNidwalden</v>
      </c>
    </row>
    <row r="768" spans="1:3">
      <c r="A768" t="s">
        <v>3733</v>
      </c>
      <c r="B768" t="s">
        <v>3734</v>
      </c>
      <c r="C768" t="str">
        <f t="shared" si="11"/>
        <v>CHObwalden</v>
      </c>
    </row>
    <row r="769" spans="1:3">
      <c r="A769" t="s">
        <v>3744</v>
      </c>
      <c r="B769" t="s">
        <v>3745</v>
      </c>
      <c r="C769" t="str">
        <f t="shared" si="11"/>
        <v>CHSankt Gallen</v>
      </c>
    </row>
    <row r="770" spans="1:3">
      <c r="A770" t="s">
        <v>3765</v>
      </c>
      <c r="B770" t="s">
        <v>3766</v>
      </c>
      <c r="C770" t="str">
        <f t="shared" si="11"/>
        <v>CHSchaffhausen</v>
      </c>
    </row>
    <row r="771" spans="1:3">
      <c r="A771" t="s">
        <v>3754</v>
      </c>
      <c r="B771" t="s">
        <v>3755</v>
      </c>
      <c r="C771" t="str">
        <f t="shared" ref="C771:C834" si="12">LEFT(A771,2)&amp;B771</f>
        <v>CHSolothurn</v>
      </c>
    </row>
    <row r="772" spans="1:3">
      <c r="A772" t="s">
        <v>3721</v>
      </c>
      <c r="B772" t="s">
        <v>3722</v>
      </c>
      <c r="C772" t="str">
        <f t="shared" si="12"/>
        <v>CHSchwyz</v>
      </c>
    </row>
    <row r="773" spans="1:3">
      <c r="A773" t="s">
        <v>3756</v>
      </c>
      <c r="B773" t="s">
        <v>3757</v>
      </c>
      <c r="C773" t="str">
        <f t="shared" si="12"/>
        <v>CHThurgau</v>
      </c>
    </row>
    <row r="774" spans="1:3">
      <c r="A774" t="s">
        <v>3735</v>
      </c>
      <c r="B774" t="s">
        <v>1517</v>
      </c>
      <c r="C774" t="str">
        <f t="shared" si="12"/>
        <v>CHTicino</v>
      </c>
    </row>
    <row r="775" spans="1:3">
      <c r="A775" t="s">
        <v>3748</v>
      </c>
      <c r="B775" t="s">
        <v>3749</v>
      </c>
      <c r="C775" t="str">
        <f t="shared" si="12"/>
        <v>CHUri</v>
      </c>
    </row>
    <row r="776" spans="1:3">
      <c r="A776" t="s">
        <v>3736</v>
      </c>
      <c r="B776" t="s">
        <v>3737</v>
      </c>
      <c r="C776" t="str">
        <f t="shared" si="12"/>
        <v>CHVaud</v>
      </c>
    </row>
    <row r="777" spans="1:3">
      <c r="A777" t="s">
        <v>3771</v>
      </c>
      <c r="B777" t="s">
        <v>3773</v>
      </c>
      <c r="C777" t="str">
        <f t="shared" si="12"/>
        <v>CHWallis</v>
      </c>
    </row>
    <row r="778" spans="1:3">
      <c r="A778" t="s">
        <v>3771</v>
      </c>
      <c r="B778" t="s">
        <v>3772</v>
      </c>
      <c r="C778" t="str">
        <f t="shared" si="12"/>
        <v>CHValais</v>
      </c>
    </row>
    <row r="779" spans="1:3">
      <c r="A779" t="s">
        <v>3723</v>
      </c>
      <c r="B779" t="s">
        <v>3724</v>
      </c>
      <c r="C779" t="str">
        <f t="shared" si="12"/>
        <v>CHZug</v>
      </c>
    </row>
    <row r="780" spans="1:3">
      <c r="A780" t="s">
        <v>3767</v>
      </c>
      <c r="B780" t="s">
        <v>3768</v>
      </c>
      <c r="C780" t="str">
        <f t="shared" si="12"/>
        <v>CHZürich</v>
      </c>
    </row>
    <row r="781" spans="1:3">
      <c r="A781" t="s">
        <v>3774</v>
      </c>
      <c r="B781" t="s">
        <v>3775</v>
      </c>
      <c r="C781" t="str">
        <f t="shared" si="12"/>
        <v>CIAbidjan</v>
      </c>
    </row>
    <row r="782" spans="1:3">
      <c r="A782" t="s">
        <v>3776</v>
      </c>
      <c r="B782" t="s">
        <v>3777</v>
      </c>
      <c r="C782" t="str">
        <f t="shared" si="12"/>
        <v>CIYamoussoukro</v>
      </c>
    </row>
    <row r="783" spans="1:3">
      <c r="A783" t="s">
        <v>3778</v>
      </c>
      <c r="B783" t="s">
        <v>3779</v>
      </c>
      <c r="C783" t="str">
        <f t="shared" si="12"/>
        <v>CIBas-Sassandra</v>
      </c>
    </row>
    <row r="784" spans="1:3">
      <c r="A784" t="s">
        <v>3780</v>
      </c>
      <c r="B784" t="s">
        <v>3146</v>
      </c>
      <c r="C784" t="str">
        <f t="shared" si="12"/>
        <v>CIComoé</v>
      </c>
    </row>
    <row r="785" spans="1:3">
      <c r="A785" t="s">
        <v>3781</v>
      </c>
      <c r="B785" t="s">
        <v>3782</v>
      </c>
      <c r="C785" t="str">
        <f t="shared" si="12"/>
        <v>CIDenguélé</v>
      </c>
    </row>
    <row r="786" spans="1:3">
      <c r="A786" t="s">
        <v>3783</v>
      </c>
      <c r="B786" t="s">
        <v>3784</v>
      </c>
      <c r="C786" t="str">
        <f t="shared" si="12"/>
        <v>CIGôh-Djiboua</v>
      </c>
    </row>
    <row r="787" spans="1:3">
      <c r="A787" t="s">
        <v>3785</v>
      </c>
      <c r="B787" t="s">
        <v>3786</v>
      </c>
      <c r="C787" t="str">
        <f t="shared" si="12"/>
        <v>CILacs</v>
      </c>
    </row>
    <row r="788" spans="1:3">
      <c r="A788" t="s">
        <v>3787</v>
      </c>
      <c r="B788" t="s">
        <v>3788</v>
      </c>
      <c r="C788" t="str">
        <f t="shared" si="12"/>
        <v>CILagunes</v>
      </c>
    </row>
    <row r="789" spans="1:3">
      <c r="A789" t="s">
        <v>3789</v>
      </c>
      <c r="B789" t="s">
        <v>3790</v>
      </c>
      <c r="C789" t="str">
        <f t="shared" si="12"/>
        <v>CIMontagnes</v>
      </c>
    </row>
    <row r="790" spans="1:3">
      <c r="A790" t="s">
        <v>3791</v>
      </c>
      <c r="B790" t="s">
        <v>3792</v>
      </c>
      <c r="C790" t="str">
        <f t="shared" si="12"/>
        <v>CISassandra-Marahoué</v>
      </c>
    </row>
    <row r="791" spans="1:3">
      <c r="A791" t="s">
        <v>3793</v>
      </c>
      <c r="B791" t="s">
        <v>3794</v>
      </c>
      <c r="C791" t="str">
        <f t="shared" si="12"/>
        <v>CISavanes</v>
      </c>
    </row>
    <row r="792" spans="1:3">
      <c r="A792" t="s">
        <v>3795</v>
      </c>
      <c r="B792" t="s">
        <v>3796</v>
      </c>
      <c r="C792" t="str">
        <f t="shared" si="12"/>
        <v>CIVallée du Bandama</v>
      </c>
    </row>
    <row r="793" spans="1:3">
      <c r="A793" t="s">
        <v>3797</v>
      </c>
      <c r="B793" t="s">
        <v>3798</v>
      </c>
      <c r="C793" t="str">
        <f t="shared" si="12"/>
        <v>CIWoroba</v>
      </c>
    </row>
    <row r="794" spans="1:3">
      <c r="A794" t="s">
        <v>3799</v>
      </c>
      <c r="B794" t="s">
        <v>3800</v>
      </c>
      <c r="C794" t="str">
        <f t="shared" si="12"/>
        <v>CIZanzan</v>
      </c>
    </row>
    <row r="795" spans="1:3">
      <c r="A795" t="s">
        <v>3823</v>
      </c>
      <c r="B795" t="s">
        <v>12767</v>
      </c>
      <c r="C795" t="str">
        <f t="shared" si="12"/>
        <v>CLAisén del General Carlos Ibañez del Campo</v>
      </c>
    </row>
    <row r="796" spans="1:3">
      <c r="A796" t="s">
        <v>3818</v>
      </c>
      <c r="B796" t="s">
        <v>2468</v>
      </c>
      <c r="C796" t="str">
        <f t="shared" si="12"/>
        <v>CLAntofagasta</v>
      </c>
    </row>
    <row r="797" spans="1:3">
      <c r="A797" t="s">
        <v>3803</v>
      </c>
      <c r="B797" t="s">
        <v>3804</v>
      </c>
      <c r="C797" t="str">
        <f t="shared" si="12"/>
        <v>CLArica y Parinacota</v>
      </c>
    </row>
    <row r="798" spans="1:3">
      <c r="A798" t="s">
        <v>3813</v>
      </c>
      <c r="B798" t="s">
        <v>12766</v>
      </c>
      <c r="C798" t="str">
        <f t="shared" si="12"/>
        <v>CLLa Araucanía</v>
      </c>
    </row>
    <row r="799" spans="1:3">
      <c r="A799" t="s">
        <v>3805</v>
      </c>
      <c r="B799" t="s">
        <v>3806</v>
      </c>
      <c r="C799" t="str">
        <f t="shared" si="12"/>
        <v>CLAtacama</v>
      </c>
    </row>
    <row r="800" spans="1:3">
      <c r="A800" t="s">
        <v>3801</v>
      </c>
      <c r="B800" t="s">
        <v>3802</v>
      </c>
      <c r="C800" t="str">
        <f t="shared" si="12"/>
        <v>CLBiobío</v>
      </c>
    </row>
    <row r="801" spans="1:3">
      <c r="A801" t="s">
        <v>3826</v>
      </c>
      <c r="B801" t="s">
        <v>3827</v>
      </c>
      <c r="C801" t="str">
        <f t="shared" si="12"/>
        <v>CLCoquimbo</v>
      </c>
    </row>
    <row r="802" spans="1:3">
      <c r="A802" t="s">
        <v>3814</v>
      </c>
      <c r="B802" t="s">
        <v>3815</v>
      </c>
      <c r="C802" t="str">
        <f t="shared" si="12"/>
        <v>CLLibertador General Bernardo O'Higgins</v>
      </c>
    </row>
    <row r="803" spans="1:3">
      <c r="A803" t="s">
        <v>3807</v>
      </c>
      <c r="B803" t="s">
        <v>3808</v>
      </c>
      <c r="C803" t="str">
        <f t="shared" si="12"/>
        <v>CLLos Lagos</v>
      </c>
    </row>
    <row r="804" spans="1:3">
      <c r="A804" t="s">
        <v>3809</v>
      </c>
      <c r="B804" t="s">
        <v>3810</v>
      </c>
      <c r="C804" t="str">
        <f t="shared" si="12"/>
        <v>CLLos Ríos</v>
      </c>
    </row>
    <row r="805" spans="1:3">
      <c r="A805" t="s">
        <v>3816</v>
      </c>
      <c r="B805" t="s">
        <v>3817</v>
      </c>
      <c r="C805" t="str">
        <f t="shared" si="12"/>
        <v>CLMagallanes</v>
      </c>
    </row>
    <row r="806" spans="1:3">
      <c r="A806" t="s">
        <v>3811</v>
      </c>
      <c r="B806" t="s">
        <v>3812</v>
      </c>
      <c r="C806" t="str">
        <f t="shared" si="12"/>
        <v>CLMaule</v>
      </c>
    </row>
    <row r="807" spans="1:3">
      <c r="A807" t="s">
        <v>13413</v>
      </c>
      <c r="B807" t="s">
        <v>13513</v>
      </c>
      <c r="C807" t="str">
        <f t="shared" si="12"/>
        <v>CLÑuble</v>
      </c>
    </row>
    <row r="808" spans="1:3">
      <c r="A808" t="s">
        <v>3819</v>
      </c>
      <c r="B808" t="s">
        <v>3820</v>
      </c>
      <c r="C808" t="str">
        <f t="shared" si="12"/>
        <v>CLRegión Metropolitana de Santiago</v>
      </c>
    </row>
    <row r="809" spans="1:3">
      <c r="A809" t="s">
        <v>3821</v>
      </c>
      <c r="B809" t="s">
        <v>3822</v>
      </c>
      <c r="C809" t="str">
        <f t="shared" si="12"/>
        <v>CLTarapacá</v>
      </c>
    </row>
    <row r="810" spans="1:3">
      <c r="A810" t="s">
        <v>3824</v>
      </c>
      <c r="B810" t="s">
        <v>3825</v>
      </c>
      <c r="C810" t="str">
        <f t="shared" si="12"/>
        <v>CLValparaíso</v>
      </c>
    </row>
    <row r="811" spans="1:3">
      <c r="A811" t="s">
        <v>3834</v>
      </c>
      <c r="B811" t="s">
        <v>3835</v>
      </c>
      <c r="C811" t="str">
        <f t="shared" si="12"/>
        <v>CMAdamaoua</v>
      </c>
    </row>
    <row r="812" spans="1:3">
      <c r="A812" t="s">
        <v>3834</v>
      </c>
      <c r="B812" t="s">
        <v>3835</v>
      </c>
      <c r="C812" t="str">
        <f t="shared" si="12"/>
        <v>CMAdamaoua</v>
      </c>
    </row>
    <row r="813" spans="1:3">
      <c r="A813" t="s">
        <v>3844</v>
      </c>
      <c r="B813" t="s">
        <v>3148</v>
      </c>
      <c r="C813" t="str">
        <f t="shared" si="12"/>
        <v>CMCentre</v>
      </c>
    </row>
    <row r="814" spans="1:3">
      <c r="A814" t="s">
        <v>3844</v>
      </c>
      <c r="B814" t="s">
        <v>3148</v>
      </c>
      <c r="C814" t="str">
        <f t="shared" si="12"/>
        <v>CMCentre</v>
      </c>
    </row>
    <row r="815" spans="1:3">
      <c r="A815" t="s">
        <v>3845</v>
      </c>
      <c r="B815" t="s">
        <v>3847</v>
      </c>
      <c r="C815" t="str">
        <f t="shared" si="12"/>
        <v>CMFar North</v>
      </c>
    </row>
    <row r="816" spans="1:3">
      <c r="A816" t="s">
        <v>3845</v>
      </c>
      <c r="B816" t="s">
        <v>3846</v>
      </c>
      <c r="C816" t="str">
        <f t="shared" si="12"/>
        <v>CMExtrême-Nord</v>
      </c>
    </row>
    <row r="817" spans="1:3">
      <c r="A817" t="s">
        <v>3848</v>
      </c>
      <c r="B817" t="s">
        <v>3849</v>
      </c>
      <c r="C817" t="str">
        <f t="shared" si="12"/>
        <v>CMEast</v>
      </c>
    </row>
    <row r="818" spans="1:3">
      <c r="A818" t="s">
        <v>3848</v>
      </c>
      <c r="B818" t="s">
        <v>3178</v>
      </c>
      <c r="C818" t="str">
        <f t="shared" si="12"/>
        <v>CMEst</v>
      </c>
    </row>
    <row r="819" spans="1:3">
      <c r="A819" t="s">
        <v>3836</v>
      </c>
      <c r="B819" t="s">
        <v>3329</v>
      </c>
      <c r="C819" t="str">
        <f t="shared" si="12"/>
        <v>CMLittoral</v>
      </c>
    </row>
    <row r="820" spans="1:3">
      <c r="A820" t="s">
        <v>3836</v>
      </c>
      <c r="B820" t="s">
        <v>3329</v>
      </c>
      <c r="C820" t="str">
        <f t="shared" si="12"/>
        <v>CMLittoral</v>
      </c>
    </row>
    <row r="821" spans="1:3">
      <c r="A821" t="s">
        <v>3837</v>
      </c>
      <c r="B821" t="s">
        <v>3838</v>
      </c>
      <c r="C821" t="str">
        <f t="shared" si="12"/>
        <v>CMNorth</v>
      </c>
    </row>
    <row r="822" spans="1:3">
      <c r="A822" t="s">
        <v>3837</v>
      </c>
      <c r="B822" t="s">
        <v>3132</v>
      </c>
      <c r="C822" t="str">
        <f t="shared" si="12"/>
        <v>CMNord</v>
      </c>
    </row>
    <row r="823" spans="1:3">
      <c r="A823" t="s">
        <v>3828</v>
      </c>
      <c r="B823" t="s">
        <v>3830</v>
      </c>
      <c r="C823" t="str">
        <f t="shared" si="12"/>
        <v>CMNorth-West</v>
      </c>
    </row>
    <row r="824" spans="1:3">
      <c r="A824" t="s">
        <v>3828</v>
      </c>
      <c r="B824" t="s">
        <v>3829</v>
      </c>
      <c r="C824" t="str">
        <f t="shared" si="12"/>
        <v>CMNord-Ouest</v>
      </c>
    </row>
    <row r="825" spans="1:3">
      <c r="A825" t="s">
        <v>3831</v>
      </c>
      <c r="B825" t="s">
        <v>3832</v>
      </c>
      <c r="C825" t="str">
        <f t="shared" si="12"/>
        <v>CMWest</v>
      </c>
    </row>
    <row r="826" spans="1:3">
      <c r="A826" t="s">
        <v>3831</v>
      </c>
      <c r="B826" t="s">
        <v>3833</v>
      </c>
      <c r="C826" t="str">
        <f t="shared" si="12"/>
        <v>CMOuest</v>
      </c>
    </row>
    <row r="827" spans="1:3">
      <c r="A827" t="s">
        <v>3839</v>
      </c>
      <c r="B827" t="s">
        <v>3840</v>
      </c>
      <c r="C827" t="str">
        <f t="shared" si="12"/>
        <v>CMSouth</v>
      </c>
    </row>
    <row r="828" spans="1:3">
      <c r="A828" t="s">
        <v>3839</v>
      </c>
      <c r="B828" t="s">
        <v>3841</v>
      </c>
      <c r="C828" t="str">
        <f t="shared" si="12"/>
        <v>CMSud</v>
      </c>
    </row>
    <row r="829" spans="1:3">
      <c r="A829" t="s">
        <v>3842</v>
      </c>
      <c r="B829" t="s">
        <v>3843</v>
      </c>
      <c r="C829" t="str">
        <f t="shared" si="12"/>
        <v>CMSouth-West</v>
      </c>
    </row>
    <row r="830" spans="1:3">
      <c r="A830" t="s">
        <v>3842</v>
      </c>
      <c r="B830" t="s">
        <v>3215</v>
      </c>
      <c r="C830" t="str">
        <f t="shared" si="12"/>
        <v>CMSud-Ouest</v>
      </c>
    </row>
    <row r="831" spans="1:3">
      <c r="A831" t="s">
        <v>13429</v>
      </c>
      <c r="B831" t="s">
        <v>13529</v>
      </c>
      <c r="C831" t="str">
        <f t="shared" si="12"/>
        <v>CNAnhui Sheng</v>
      </c>
    </row>
    <row r="832" spans="1:3">
      <c r="A832" t="s">
        <v>13430</v>
      </c>
      <c r="B832" t="s">
        <v>13530</v>
      </c>
      <c r="C832" t="str">
        <f t="shared" si="12"/>
        <v>CNFujian Sheng</v>
      </c>
    </row>
    <row r="833" spans="1:3">
      <c r="A833" t="s">
        <v>13436</v>
      </c>
      <c r="B833" t="s">
        <v>13536</v>
      </c>
      <c r="C833" t="str">
        <f t="shared" si="12"/>
        <v>CNGuangdong Sheng</v>
      </c>
    </row>
    <row r="834" spans="1:3">
      <c r="A834" t="s">
        <v>13442</v>
      </c>
      <c r="B834" t="s">
        <v>13542</v>
      </c>
      <c r="C834" t="str">
        <f t="shared" si="12"/>
        <v>CNGansu Sheng</v>
      </c>
    </row>
    <row r="835" spans="1:3">
      <c r="A835" t="s">
        <v>13439</v>
      </c>
      <c r="B835" t="s">
        <v>13539</v>
      </c>
      <c r="C835" t="str">
        <f t="shared" ref="C835:C898" si="13">LEFT(A835,2)&amp;B835</f>
        <v>CNGuizhou Sheng</v>
      </c>
    </row>
    <row r="836" spans="1:3">
      <c r="A836" t="s">
        <v>13433</v>
      </c>
      <c r="B836" t="s">
        <v>13533</v>
      </c>
      <c r="C836" t="str">
        <f t="shared" si="13"/>
        <v>CNHenan Sheng</v>
      </c>
    </row>
    <row r="837" spans="1:3">
      <c r="A837" t="s">
        <v>13434</v>
      </c>
      <c r="B837" t="s">
        <v>13534</v>
      </c>
      <c r="C837" t="str">
        <f t="shared" si="13"/>
        <v>CNHubei Sheng</v>
      </c>
    </row>
    <row r="838" spans="1:3">
      <c r="A838" t="s">
        <v>13423</v>
      </c>
      <c r="B838" t="s">
        <v>13523</v>
      </c>
      <c r="C838" t="str">
        <f t="shared" si="13"/>
        <v>CNHebei Sheng</v>
      </c>
    </row>
    <row r="839" spans="1:3">
      <c r="A839" t="s">
        <v>13437</v>
      </c>
      <c r="B839" t="s">
        <v>13537</v>
      </c>
      <c r="C839" t="str">
        <f t="shared" si="13"/>
        <v>CNHainan Sheng</v>
      </c>
    </row>
    <row r="840" spans="1:3">
      <c r="A840" t="s">
        <v>13427</v>
      </c>
      <c r="B840" t="s">
        <v>13527</v>
      </c>
      <c r="C840" t="str">
        <f t="shared" si="13"/>
        <v>CNHeilongjiang Sheng</v>
      </c>
    </row>
    <row r="841" spans="1:3">
      <c r="A841" t="s">
        <v>13435</v>
      </c>
      <c r="B841" t="s">
        <v>13535</v>
      </c>
      <c r="C841" t="str">
        <f t="shared" si="13"/>
        <v>CNHunan Sheng</v>
      </c>
    </row>
    <row r="842" spans="1:3">
      <c r="A842" t="s">
        <v>13426</v>
      </c>
      <c r="B842" t="s">
        <v>13526</v>
      </c>
      <c r="C842" t="str">
        <f t="shared" si="13"/>
        <v>CNJilin Sheng</v>
      </c>
    </row>
    <row r="843" spans="1:3">
      <c r="A843" t="s">
        <v>13447</v>
      </c>
      <c r="B843" t="s">
        <v>13544</v>
      </c>
      <c r="C843" t="str">
        <f t="shared" si="13"/>
        <v>CNJiangsu Sheng</v>
      </c>
    </row>
    <row r="844" spans="1:3">
      <c r="A844" t="s">
        <v>13431</v>
      </c>
      <c r="B844" t="s">
        <v>13531</v>
      </c>
      <c r="C844" t="str">
        <f t="shared" si="13"/>
        <v>CNJiangxi Sheng</v>
      </c>
    </row>
    <row r="845" spans="1:3">
      <c r="A845" t="s">
        <v>13425</v>
      </c>
      <c r="B845" t="s">
        <v>13525</v>
      </c>
      <c r="C845" t="str">
        <f t="shared" si="13"/>
        <v>CNLiaoning Sheng</v>
      </c>
    </row>
    <row r="846" spans="1:3">
      <c r="A846" t="s">
        <v>13443</v>
      </c>
      <c r="B846" t="s">
        <v>13543</v>
      </c>
      <c r="C846" t="str">
        <f t="shared" si="13"/>
        <v>CNQinghai Sheng</v>
      </c>
    </row>
    <row r="847" spans="1:3">
      <c r="A847" t="s">
        <v>13438</v>
      </c>
      <c r="B847" t="s">
        <v>13538</v>
      </c>
      <c r="C847" t="str">
        <f t="shared" si="13"/>
        <v>CNSichuan Sheng</v>
      </c>
    </row>
    <row r="848" spans="1:3">
      <c r="A848" t="s">
        <v>13432</v>
      </c>
      <c r="B848" t="s">
        <v>13532</v>
      </c>
      <c r="C848" t="str">
        <f t="shared" si="13"/>
        <v>CNShandong Sheng</v>
      </c>
    </row>
    <row r="849" spans="1:3">
      <c r="A849" t="s">
        <v>13441</v>
      </c>
      <c r="B849" t="s">
        <v>13541</v>
      </c>
      <c r="C849" t="str">
        <f t="shared" si="13"/>
        <v>CNShaanxi Sheng</v>
      </c>
    </row>
    <row r="850" spans="1:3">
      <c r="A850" t="s">
        <v>13424</v>
      </c>
      <c r="B850" t="s">
        <v>13524</v>
      </c>
      <c r="C850" t="str">
        <f t="shared" si="13"/>
        <v>CNShanxi Sheng</v>
      </c>
    </row>
    <row r="851" spans="1:3">
      <c r="A851" t="s">
        <v>13444</v>
      </c>
      <c r="B851" t="s">
        <v>15145</v>
      </c>
      <c r="C851" t="str">
        <f t="shared" si="13"/>
        <v>CNTaiwan Sheng (see also separate country code entry under TW)</v>
      </c>
    </row>
    <row r="852" spans="1:3">
      <c r="A852" t="s">
        <v>13440</v>
      </c>
      <c r="B852" t="s">
        <v>13540</v>
      </c>
      <c r="C852" t="str">
        <f t="shared" si="13"/>
        <v>CNYunnan Sheng</v>
      </c>
    </row>
    <row r="853" spans="1:3">
      <c r="A853" t="s">
        <v>13428</v>
      </c>
      <c r="B853" t="s">
        <v>13528</v>
      </c>
      <c r="C853" t="str">
        <f t="shared" si="13"/>
        <v>CNZhejiang Sheng</v>
      </c>
    </row>
    <row r="854" spans="1:3">
      <c r="A854" t="s">
        <v>13415</v>
      </c>
      <c r="B854" t="s">
        <v>13515</v>
      </c>
      <c r="C854" t="str">
        <f t="shared" si="13"/>
        <v>CNGuangxi Zhuangzu Zizhiqu</v>
      </c>
    </row>
    <row r="855" spans="1:3">
      <c r="A855" t="s">
        <v>13414</v>
      </c>
      <c r="B855" t="s">
        <v>13514</v>
      </c>
      <c r="C855" t="str">
        <f t="shared" si="13"/>
        <v>CNNei Mongol Zizhiqu</v>
      </c>
    </row>
    <row r="856" spans="1:3">
      <c r="A856" t="s">
        <v>13417</v>
      </c>
      <c r="B856" t="s">
        <v>13517</v>
      </c>
      <c r="C856" t="str">
        <f t="shared" si="13"/>
        <v>CNNingxia Huizi Zizhiqu</v>
      </c>
    </row>
    <row r="857" spans="1:3">
      <c r="A857" t="s">
        <v>13418</v>
      </c>
      <c r="B857" t="s">
        <v>13518</v>
      </c>
      <c r="C857" t="str">
        <f t="shared" si="13"/>
        <v>CNXinjiang Uygur Zizhiqu</v>
      </c>
    </row>
    <row r="858" spans="1:3">
      <c r="A858" t="s">
        <v>13416</v>
      </c>
      <c r="B858" t="s">
        <v>13516</v>
      </c>
      <c r="C858" t="str">
        <f t="shared" si="13"/>
        <v>CNXizang Zizhiqu</v>
      </c>
    </row>
    <row r="859" spans="1:3">
      <c r="A859" t="s">
        <v>13445</v>
      </c>
      <c r="B859" t="s">
        <v>15604</v>
      </c>
      <c r="C859" t="str">
        <f t="shared" si="13"/>
        <v>CNHong Kong SAR</v>
      </c>
    </row>
    <row r="860" spans="1:3">
      <c r="A860" t="s">
        <v>13445</v>
      </c>
      <c r="B860" t="s">
        <v>15146</v>
      </c>
      <c r="C860" t="str">
        <f t="shared" si="13"/>
        <v>CNXianggang Tebiexingzhengqu (see also separate country code entry under HK)</v>
      </c>
    </row>
    <row r="861" spans="1:3">
      <c r="A861" t="s">
        <v>13446</v>
      </c>
      <c r="B861" t="s">
        <v>15147</v>
      </c>
      <c r="C861" t="str">
        <f t="shared" si="13"/>
        <v>CNMacao SAR (see also separate country code entry under MO)</v>
      </c>
    </row>
    <row r="862" spans="1:3">
      <c r="A862" t="s">
        <v>13446</v>
      </c>
      <c r="B862" t="s">
        <v>15148</v>
      </c>
      <c r="C862" t="str">
        <f t="shared" si="13"/>
        <v>CNMacau SAR (see also separate country code entry under MO)</v>
      </c>
    </row>
    <row r="863" spans="1:3">
      <c r="A863" t="s">
        <v>13446</v>
      </c>
      <c r="B863" t="s">
        <v>15149</v>
      </c>
      <c r="C863" t="str">
        <f t="shared" si="13"/>
        <v>CNAomen Tebiexingzhengqu (see also separate country code entry under MO)</v>
      </c>
    </row>
    <row r="864" spans="1:3">
      <c r="A864" t="s">
        <v>13419</v>
      </c>
      <c r="B864" t="s">
        <v>13519</v>
      </c>
      <c r="C864" t="str">
        <f t="shared" si="13"/>
        <v>CNBeijing Shi</v>
      </c>
    </row>
    <row r="865" spans="1:3">
      <c r="A865" t="s">
        <v>13422</v>
      </c>
      <c r="B865" t="s">
        <v>13522</v>
      </c>
      <c r="C865" t="str">
        <f t="shared" si="13"/>
        <v>CNChongqing Shi</v>
      </c>
    </row>
    <row r="866" spans="1:3">
      <c r="A866" t="s">
        <v>13421</v>
      </c>
      <c r="B866" t="s">
        <v>13521</v>
      </c>
      <c r="C866" t="str">
        <f t="shared" si="13"/>
        <v>CNShanghai Shi</v>
      </c>
    </row>
    <row r="867" spans="1:3">
      <c r="A867" t="s">
        <v>13420</v>
      </c>
      <c r="B867" t="s">
        <v>13520</v>
      </c>
      <c r="C867" t="str">
        <f t="shared" si="13"/>
        <v>CNTianjin Shi</v>
      </c>
    </row>
    <row r="868" spans="1:3">
      <c r="A868" t="s">
        <v>3850</v>
      </c>
      <c r="B868" t="s">
        <v>1687</v>
      </c>
      <c r="C868" t="str">
        <f t="shared" si="13"/>
        <v>COAmazonas</v>
      </c>
    </row>
    <row r="869" spans="1:3">
      <c r="A869" t="s">
        <v>3907</v>
      </c>
      <c r="B869" t="s">
        <v>3908</v>
      </c>
      <c r="C869" t="str">
        <f t="shared" si="13"/>
        <v>COAntioquia</v>
      </c>
    </row>
    <row r="870" spans="1:3">
      <c r="A870" t="s">
        <v>3861</v>
      </c>
      <c r="B870" t="s">
        <v>3862</v>
      </c>
      <c r="C870" t="str">
        <f t="shared" si="13"/>
        <v>COArauca</v>
      </c>
    </row>
    <row r="871" spans="1:3">
      <c r="A871" t="s">
        <v>3909</v>
      </c>
      <c r="B871" t="s">
        <v>3910</v>
      </c>
      <c r="C871" t="str">
        <f t="shared" si="13"/>
        <v>COAtlántico</v>
      </c>
    </row>
    <row r="872" spans="1:3">
      <c r="A872" t="s">
        <v>3883</v>
      </c>
      <c r="B872" t="s">
        <v>3884</v>
      </c>
      <c r="C872" t="str">
        <f t="shared" si="13"/>
        <v>COBolívar</v>
      </c>
    </row>
    <row r="873" spans="1:3">
      <c r="A873" t="s">
        <v>3875</v>
      </c>
      <c r="B873" t="s">
        <v>3876</v>
      </c>
      <c r="C873" t="str">
        <f t="shared" si="13"/>
        <v>COBoyacá</v>
      </c>
    </row>
    <row r="874" spans="1:3">
      <c r="A874" t="s">
        <v>3851</v>
      </c>
      <c r="B874" t="s">
        <v>3852</v>
      </c>
      <c r="C874" t="str">
        <f t="shared" si="13"/>
        <v>COCaldas</v>
      </c>
    </row>
    <row r="875" spans="1:3">
      <c r="A875" t="s">
        <v>3877</v>
      </c>
      <c r="B875" t="s">
        <v>3878</v>
      </c>
      <c r="C875" t="str">
        <f t="shared" si="13"/>
        <v>COCaquetá</v>
      </c>
    </row>
    <row r="876" spans="1:3">
      <c r="A876" t="s">
        <v>3893</v>
      </c>
      <c r="B876" t="s">
        <v>3894</v>
      </c>
      <c r="C876" t="str">
        <f t="shared" si="13"/>
        <v>COCasanare</v>
      </c>
    </row>
    <row r="877" spans="1:3">
      <c r="A877" t="s">
        <v>3853</v>
      </c>
      <c r="B877" t="s">
        <v>3854</v>
      </c>
      <c r="C877" t="str">
        <f t="shared" si="13"/>
        <v>COCauca</v>
      </c>
    </row>
    <row r="878" spans="1:3">
      <c r="A878" t="s">
        <v>3855</v>
      </c>
      <c r="B878" t="s">
        <v>3856</v>
      </c>
      <c r="C878" t="str">
        <f t="shared" si="13"/>
        <v>COCesar</v>
      </c>
    </row>
    <row r="879" spans="1:3">
      <c r="A879" t="s">
        <v>3895</v>
      </c>
      <c r="B879" t="s">
        <v>3896</v>
      </c>
      <c r="C879" t="str">
        <f t="shared" si="13"/>
        <v>COChocó</v>
      </c>
    </row>
    <row r="880" spans="1:3">
      <c r="A880" t="s">
        <v>3911</v>
      </c>
      <c r="B880" t="s">
        <v>2711</v>
      </c>
      <c r="C880" t="str">
        <f t="shared" si="13"/>
        <v>COCórdoba</v>
      </c>
    </row>
    <row r="881" spans="1:3">
      <c r="A881" t="s">
        <v>3879</v>
      </c>
      <c r="B881" t="s">
        <v>3880</v>
      </c>
      <c r="C881" t="str">
        <f t="shared" si="13"/>
        <v>COCundinamarca</v>
      </c>
    </row>
    <row r="882" spans="1:3">
      <c r="A882" t="s">
        <v>3897</v>
      </c>
      <c r="B882" t="s">
        <v>3898</v>
      </c>
      <c r="C882" t="str">
        <f t="shared" si="13"/>
        <v>COGuainía</v>
      </c>
    </row>
    <row r="883" spans="1:3">
      <c r="A883" t="s">
        <v>3869</v>
      </c>
      <c r="B883" t="s">
        <v>3870</v>
      </c>
      <c r="C883" t="str">
        <f t="shared" si="13"/>
        <v>COGuaviare</v>
      </c>
    </row>
    <row r="884" spans="1:3">
      <c r="A884" t="s">
        <v>3871</v>
      </c>
      <c r="B884" t="s">
        <v>3872</v>
      </c>
      <c r="C884" t="str">
        <f t="shared" si="13"/>
        <v>COHuila</v>
      </c>
    </row>
    <row r="885" spans="1:3">
      <c r="A885" t="s">
        <v>3859</v>
      </c>
      <c r="B885" t="s">
        <v>3860</v>
      </c>
      <c r="C885" t="str">
        <f t="shared" si="13"/>
        <v>COLa Guajira</v>
      </c>
    </row>
    <row r="886" spans="1:3">
      <c r="A886" t="s">
        <v>3885</v>
      </c>
      <c r="B886" t="s">
        <v>3886</v>
      </c>
      <c r="C886" t="str">
        <f t="shared" si="13"/>
        <v>COMagdalena</v>
      </c>
    </row>
    <row r="887" spans="1:3">
      <c r="A887" t="s">
        <v>3887</v>
      </c>
      <c r="B887" t="s">
        <v>3888</v>
      </c>
      <c r="C887" t="str">
        <f t="shared" si="13"/>
        <v>COMeta</v>
      </c>
    </row>
    <row r="888" spans="1:3">
      <c r="A888" t="s">
        <v>3881</v>
      </c>
      <c r="B888" t="s">
        <v>3882</v>
      </c>
      <c r="C888" t="str">
        <f t="shared" si="13"/>
        <v>CONariño</v>
      </c>
    </row>
    <row r="889" spans="1:3">
      <c r="A889" t="s">
        <v>3863</v>
      </c>
      <c r="B889" t="s">
        <v>3864</v>
      </c>
      <c r="C889" t="str">
        <f t="shared" si="13"/>
        <v>CONorte de Santander</v>
      </c>
    </row>
    <row r="890" spans="1:3">
      <c r="A890" t="s">
        <v>3889</v>
      </c>
      <c r="B890" t="s">
        <v>3890</v>
      </c>
      <c r="C890" t="str">
        <f t="shared" si="13"/>
        <v>COPutumayo</v>
      </c>
    </row>
    <row r="891" spans="1:3">
      <c r="A891" t="s">
        <v>3899</v>
      </c>
      <c r="B891" t="s">
        <v>3900</v>
      </c>
      <c r="C891" t="str">
        <f t="shared" si="13"/>
        <v>COQuindío</v>
      </c>
    </row>
    <row r="892" spans="1:3">
      <c r="A892" t="s">
        <v>3901</v>
      </c>
      <c r="B892" t="s">
        <v>3902</v>
      </c>
      <c r="C892" t="str">
        <f t="shared" si="13"/>
        <v>CORisaralda</v>
      </c>
    </row>
    <row r="893" spans="1:3">
      <c r="A893" t="s">
        <v>3903</v>
      </c>
      <c r="B893" t="s">
        <v>3904</v>
      </c>
      <c r="C893" t="str">
        <f t="shared" si="13"/>
        <v>COSantander</v>
      </c>
    </row>
    <row r="894" spans="1:3">
      <c r="A894" t="s">
        <v>3912</v>
      </c>
      <c r="B894" t="s">
        <v>3913</v>
      </c>
      <c r="C894" t="str">
        <f t="shared" si="13"/>
        <v>COSan Andrés, Providencia y Santa Catalina</v>
      </c>
    </row>
    <row r="895" spans="1:3">
      <c r="A895" t="s">
        <v>3873</v>
      </c>
      <c r="B895" t="s">
        <v>3874</v>
      </c>
      <c r="C895" t="str">
        <f t="shared" si="13"/>
        <v>COSucre</v>
      </c>
    </row>
    <row r="896" spans="1:3">
      <c r="A896" t="s">
        <v>3865</v>
      </c>
      <c r="B896" t="s">
        <v>3866</v>
      </c>
      <c r="C896" t="str">
        <f t="shared" si="13"/>
        <v>COTolima</v>
      </c>
    </row>
    <row r="897" spans="1:3">
      <c r="A897" t="s">
        <v>3867</v>
      </c>
      <c r="B897" t="s">
        <v>3868</v>
      </c>
      <c r="C897" t="str">
        <f t="shared" si="13"/>
        <v>COValle del Cauca</v>
      </c>
    </row>
    <row r="898" spans="1:3">
      <c r="A898" t="s">
        <v>3905</v>
      </c>
      <c r="B898" t="s">
        <v>3906</v>
      </c>
      <c r="C898" t="str">
        <f t="shared" si="13"/>
        <v>COVaupés</v>
      </c>
    </row>
    <row r="899" spans="1:3">
      <c r="A899" t="s">
        <v>3891</v>
      </c>
      <c r="B899" t="s">
        <v>3892</v>
      </c>
      <c r="C899" t="str">
        <f t="shared" ref="C899:C962" si="14">LEFT(A899,2)&amp;B899</f>
        <v>COVichada</v>
      </c>
    </row>
    <row r="900" spans="1:3">
      <c r="A900" t="s">
        <v>3857</v>
      </c>
      <c r="B900" t="s">
        <v>3858</v>
      </c>
      <c r="C900" t="str">
        <f t="shared" si="14"/>
        <v>CODistrito Capital de Bogotá</v>
      </c>
    </row>
    <row r="901" spans="1:3">
      <c r="A901" t="s">
        <v>3922</v>
      </c>
      <c r="B901" t="s">
        <v>3923</v>
      </c>
      <c r="C901" t="str">
        <f t="shared" si="14"/>
        <v>CRAlajuela</v>
      </c>
    </row>
    <row r="902" spans="1:3">
      <c r="A902" t="s">
        <v>3924</v>
      </c>
      <c r="B902" t="s">
        <v>3925</v>
      </c>
      <c r="C902" t="str">
        <f t="shared" si="14"/>
        <v>CRCartago</v>
      </c>
    </row>
    <row r="903" spans="1:3">
      <c r="A903" t="s">
        <v>3918</v>
      </c>
      <c r="B903" t="s">
        <v>3919</v>
      </c>
      <c r="C903" t="str">
        <f t="shared" si="14"/>
        <v>CRGuanacaste</v>
      </c>
    </row>
    <row r="904" spans="1:3">
      <c r="A904" t="s">
        <v>3914</v>
      </c>
      <c r="B904" t="s">
        <v>3915</v>
      </c>
      <c r="C904" t="str">
        <f t="shared" si="14"/>
        <v>CRHeredia</v>
      </c>
    </row>
    <row r="905" spans="1:3">
      <c r="A905" t="s">
        <v>3916</v>
      </c>
      <c r="B905" t="s">
        <v>3917</v>
      </c>
      <c r="C905" t="str">
        <f t="shared" si="14"/>
        <v>CRLimón</v>
      </c>
    </row>
    <row r="906" spans="1:3">
      <c r="A906" t="s">
        <v>3920</v>
      </c>
      <c r="B906" t="s">
        <v>3921</v>
      </c>
      <c r="C906" t="str">
        <f t="shared" si="14"/>
        <v>CRPuntarenas</v>
      </c>
    </row>
    <row r="907" spans="1:3">
      <c r="A907" t="s">
        <v>3926</v>
      </c>
      <c r="B907" t="s">
        <v>3927</v>
      </c>
      <c r="C907" t="str">
        <f t="shared" si="14"/>
        <v>CRSan José</v>
      </c>
    </row>
    <row r="908" spans="1:3">
      <c r="A908" t="s">
        <v>3954</v>
      </c>
      <c r="B908" t="s">
        <v>3955</v>
      </c>
      <c r="C908" t="str">
        <f t="shared" si="14"/>
        <v>CUPinar del Río</v>
      </c>
    </row>
    <row r="909" spans="1:3">
      <c r="A909" t="s">
        <v>3944</v>
      </c>
      <c r="B909" t="s">
        <v>3945</v>
      </c>
      <c r="C909" t="str">
        <f t="shared" si="14"/>
        <v>CULa Habana</v>
      </c>
    </row>
    <row r="910" spans="1:3">
      <c r="A910" t="s">
        <v>3940</v>
      </c>
      <c r="B910" t="s">
        <v>3941</v>
      </c>
      <c r="C910" t="str">
        <f t="shared" si="14"/>
        <v>CUMatanzas</v>
      </c>
    </row>
    <row r="911" spans="1:3">
      <c r="A911" t="s">
        <v>3928</v>
      </c>
      <c r="B911" t="s">
        <v>3929</v>
      </c>
      <c r="C911" t="str">
        <f t="shared" si="14"/>
        <v>CUVilla Clara</v>
      </c>
    </row>
    <row r="912" spans="1:3">
      <c r="A912" t="s">
        <v>3942</v>
      </c>
      <c r="B912" t="s">
        <v>3943</v>
      </c>
      <c r="C912" t="str">
        <f t="shared" si="14"/>
        <v>CUCienfuegos</v>
      </c>
    </row>
    <row r="913" spans="1:3">
      <c r="A913" t="s">
        <v>3946</v>
      </c>
      <c r="B913" t="s">
        <v>3947</v>
      </c>
      <c r="C913" t="str">
        <f t="shared" si="14"/>
        <v>CUSancti Spíritus</v>
      </c>
    </row>
    <row r="914" spans="1:3">
      <c r="A914" t="s">
        <v>3932</v>
      </c>
      <c r="B914" t="s">
        <v>3933</v>
      </c>
      <c r="C914" t="str">
        <f t="shared" si="14"/>
        <v>CUCiego de Ávila</v>
      </c>
    </row>
    <row r="915" spans="1:3">
      <c r="A915" t="s">
        <v>3934</v>
      </c>
      <c r="B915" t="s">
        <v>3935</v>
      </c>
      <c r="C915" t="str">
        <f t="shared" si="14"/>
        <v>CUCamagüey</v>
      </c>
    </row>
    <row r="916" spans="1:3">
      <c r="A916" t="s">
        <v>3936</v>
      </c>
      <c r="B916" t="s">
        <v>3937</v>
      </c>
      <c r="C916" t="str">
        <f t="shared" si="14"/>
        <v>CULas Tunas</v>
      </c>
    </row>
    <row r="917" spans="1:3">
      <c r="A917" t="s">
        <v>3930</v>
      </c>
      <c r="B917" t="s">
        <v>3931</v>
      </c>
      <c r="C917" t="str">
        <f t="shared" si="14"/>
        <v>CUHolguín</v>
      </c>
    </row>
    <row r="918" spans="1:3">
      <c r="A918" t="s">
        <v>3948</v>
      </c>
      <c r="B918" t="s">
        <v>3949</v>
      </c>
      <c r="C918" t="str">
        <f t="shared" si="14"/>
        <v>CUGranma</v>
      </c>
    </row>
    <row r="919" spans="1:3">
      <c r="A919" t="s">
        <v>3938</v>
      </c>
      <c r="B919" t="s">
        <v>3939</v>
      </c>
      <c r="C919" t="str">
        <f t="shared" si="14"/>
        <v>CUSantiago de Cuba</v>
      </c>
    </row>
    <row r="920" spans="1:3">
      <c r="A920" t="s">
        <v>3956</v>
      </c>
      <c r="B920" t="s">
        <v>3957</v>
      </c>
      <c r="C920" t="str">
        <f t="shared" si="14"/>
        <v>CUGuantánamo</v>
      </c>
    </row>
    <row r="921" spans="1:3">
      <c r="A921" t="s">
        <v>3950</v>
      </c>
      <c r="B921" t="s">
        <v>3951</v>
      </c>
      <c r="C921" t="str">
        <f t="shared" si="14"/>
        <v>CUArtemisa</v>
      </c>
    </row>
    <row r="922" spans="1:3">
      <c r="A922" t="s">
        <v>3952</v>
      </c>
      <c r="B922" t="s">
        <v>3953</v>
      </c>
      <c r="C922" t="str">
        <f t="shared" si="14"/>
        <v>CUMayabeque</v>
      </c>
    </row>
    <row r="923" spans="1:3">
      <c r="A923" t="s">
        <v>3958</v>
      </c>
      <c r="B923" t="s">
        <v>3959</v>
      </c>
      <c r="C923" t="str">
        <f t="shared" si="14"/>
        <v>CUIsla de la Juventud</v>
      </c>
    </row>
    <row r="924" spans="1:3">
      <c r="A924" t="s">
        <v>3960</v>
      </c>
      <c r="B924" t="s">
        <v>3961</v>
      </c>
      <c r="C924" t="str">
        <f t="shared" si="14"/>
        <v>CVIlhas de Barlavento</v>
      </c>
    </row>
    <row r="925" spans="1:3">
      <c r="A925" t="s">
        <v>3964</v>
      </c>
      <c r="B925" t="s">
        <v>3965</v>
      </c>
      <c r="C925" t="str">
        <f t="shared" si="14"/>
        <v>CVBoa Vista</v>
      </c>
    </row>
    <row r="926" spans="1:3">
      <c r="A926" t="s">
        <v>3970</v>
      </c>
      <c r="B926" t="s">
        <v>3971</v>
      </c>
      <c r="C926" t="str">
        <f t="shared" si="14"/>
        <v>CVPaul</v>
      </c>
    </row>
    <row r="927" spans="1:3">
      <c r="A927" t="s">
        <v>3974</v>
      </c>
      <c r="B927" t="s">
        <v>3975</v>
      </c>
      <c r="C927" t="str">
        <f t="shared" si="14"/>
        <v>CVPorto Novo</v>
      </c>
    </row>
    <row r="928" spans="1:3">
      <c r="A928" t="s">
        <v>3972</v>
      </c>
      <c r="B928" t="s">
        <v>3973</v>
      </c>
      <c r="C928" t="str">
        <f t="shared" si="14"/>
        <v>CVRibeira Brava</v>
      </c>
    </row>
    <row r="929" spans="1:3">
      <c r="A929" t="s">
        <v>3976</v>
      </c>
      <c r="B929" t="s">
        <v>3977</v>
      </c>
      <c r="C929" t="str">
        <f t="shared" si="14"/>
        <v>CVRibeira Grande</v>
      </c>
    </row>
    <row r="930" spans="1:3">
      <c r="A930" t="s">
        <v>3966</v>
      </c>
      <c r="B930" t="s">
        <v>3967</v>
      </c>
      <c r="C930" t="str">
        <f t="shared" si="14"/>
        <v>CVSal</v>
      </c>
    </row>
    <row r="931" spans="1:3">
      <c r="A931" t="s">
        <v>3962</v>
      </c>
      <c r="B931" t="s">
        <v>3963</v>
      </c>
      <c r="C931" t="str">
        <f t="shared" si="14"/>
        <v>CVSão Vicente</v>
      </c>
    </row>
    <row r="932" spans="1:3">
      <c r="A932" t="s">
        <v>3968</v>
      </c>
      <c r="B932" t="s">
        <v>3969</v>
      </c>
      <c r="C932" t="str">
        <f t="shared" si="14"/>
        <v>CVTarrafal de São Nicolau</v>
      </c>
    </row>
    <row r="933" spans="1:3">
      <c r="A933" t="s">
        <v>3978</v>
      </c>
      <c r="B933" t="s">
        <v>3979</v>
      </c>
      <c r="C933" t="str">
        <f t="shared" si="14"/>
        <v>CVIlhas de Sotavento</v>
      </c>
    </row>
    <row r="934" spans="1:3">
      <c r="A934" t="s">
        <v>4004</v>
      </c>
      <c r="B934" t="s">
        <v>4005</v>
      </c>
      <c r="C934" t="str">
        <f t="shared" si="14"/>
        <v>CVBrava</v>
      </c>
    </row>
    <row r="935" spans="1:3">
      <c r="A935" t="s">
        <v>3995</v>
      </c>
      <c r="B935" t="s">
        <v>3412</v>
      </c>
      <c r="C935" t="str">
        <f t="shared" si="14"/>
        <v>CVSanta Catarina</v>
      </c>
    </row>
    <row r="936" spans="1:3">
      <c r="A936" t="s">
        <v>4002</v>
      </c>
      <c r="B936" t="s">
        <v>4003</v>
      </c>
      <c r="C936" t="str">
        <f t="shared" si="14"/>
        <v>CVSanta Catarina do Fogo</v>
      </c>
    </row>
    <row r="937" spans="1:3">
      <c r="A937" t="s">
        <v>3990</v>
      </c>
      <c r="B937" t="s">
        <v>2729</v>
      </c>
      <c r="C937" t="str">
        <f t="shared" si="14"/>
        <v>CVSanta Cruz</v>
      </c>
    </row>
    <row r="938" spans="1:3">
      <c r="A938" t="s">
        <v>3980</v>
      </c>
      <c r="B938" t="s">
        <v>3981</v>
      </c>
      <c r="C938" t="str">
        <f t="shared" si="14"/>
        <v>CVMaio</v>
      </c>
    </row>
    <row r="939" spans="1:3">
      <c r="A939" t="s">
        <v>3996</v>
      </c>
      <c r="B939" t="s">
        <v>3997</v>
      </c>
      <c r="C939" t="str">
        <f t="shared" si="14"/>
        <v>CVMosteiros</v>
      </c>
    </row>
    <row r="940" spans="1:3">
      <c r="A940" t="s">
        <v>3982</v>
      </c>
      <c r="B940" t="s">
        <v>3983</v>
      </c>
      <c r="C940" t="str">
        <f t="shared" si="14"/>
        <v>CVPraia</v>
      </c>
    </row>
    <row r="941" spans="1:3">
      <c r="A941" t="s">
        <v>3984</v>
      </c>
      <c r="B941" t="s">
        <v>3985</v>
      </c>
      <c r="C941" t="str">
        <f t="shared" si="14"/>
        <v>CVRibeira Grande de Santiago</v>
      </c>
    </row>
    <row r="942" spans="1:3">
      <c r="A942" t="s">
        <v>3991</v>
      </c>
      <c r="B942" t="s">
        <v>3992</v>
      </c>
      <c r="C942" t="str">
        <f t="shared" si="14"/>
        <v>CVSão Domingos</v>
      </c>
    </row>
    <row r="943" spans="1:3">
      <c r="A943" t="s">
        <v>3993</v>
      </c>
      <c r="B943" t="s">
        <v>3994</v>
      </c>
      <c r="C943" t="str">
        <f t="shared" si="14"/>
        <v>CVSão Filipe</v>
      </c>
    </row>
    <row r="944" spans="1:3">
      <c r="A944" t="s">
        <v>3998</v>
      </c>
      <c r="B944" t="s">
        <v>3999</v>
      </c>
      <c r="C944" t="str">
        <f t="shared" si="14"/>
        <v>CVSão Miguel</v>
      </c>
    </row>
    <row r="945" spans="1:3">
      <c r="A945" t="s">
        <v>4000</v>
      </c>
      <c r="B945" t="s">
        <v>4001</v>
      </c>
      <c r="C945" t="str">
        <f t="shared" si="14"/>
        <v>CVSão Lourenço dos Órgãos</v>
      </c>
    </row>
    <row r="946" spans="1:3">
      <c r="A946" t="s">
        <v>3986</v>
      </c>
      <c r="B946" t="s">
        <v>3987</v>
      </c>
      <c r="C946" t="str">
        <f t="shared" si="14"/>
        <v>CVSão Salvador do Mundo</v>
      </c>
    </row>
    <row r="947" spans="1:3">
      <c r="A947" t="s">
        <v>3988</v>
      </c>
      <c r="B947" t="s">
        <v>3989</v>
      </c>
      <c r="C947" t="str">
        <f t="shared" si="14"/>
        <v>CVTarrafal</v>
      </c>
    </row>
    <row r="948" spans="1:3">
      <c r="A948" t="s">
        <v>4009</v>
      </c>
      <c r="B948" t="s">
        <v>4010</v>
      </c>
      <c r="C948" t="str">
        <f t="shared" si="14"/>
        <v>CYLefkosia</v>
      </c>
    </row>
    <row r="949" spans="1:3">
      <c r="A949" t="s">
        <v>4009</v>
      </c>
      <c r="B949" t="s">
        <v>4011</v>
      </c>
      <c r="C949" t="str">
        <f t="shared" si="14"/>
        <v>CYLefkoşa</v>
      </c>
    </row>
    <row r="950" spans="1:3">
      <c r="A950" t="s">
        <v>4019</v>
      </c>
      <c r="B950" t="s">
        <v>4020</v>
      </c>
      <c r="C950" t="str">
        <f t="shared" si="14"/>
        <v>CYLemesos</v>
      </c>
    </row>
    <row r="951" spans="1:3">
      <c r="A951" t="s">
        <v>4019</v>
      </c>
      <c r="B951" t="s">
        <v>13546</v>
      </c>
      <c r="C951" t="str">
        <f t="shared" si="14"/>
        <v>CYLeymasun</v>
      </c>
    </row>
    <row r="952" spans="1:3">
      <c r="A952" t="s">
        <v>4017</v>
      </c>
      <c r="B952" t="s">
        <v>4018</v>
      </c>
      <c r="C952" t="str">
        <f t="shared" si="14"/>
        <v>CYLarnaka</v>
      </c>
    </row>
    <row r="953" spans="1:3">
      <c r="A953" t="s">
        <v>4017</v>
      </c>
      <c r="B953" t="s">
        <v>4018</v>
      </c>
      <c r="C953" t="str">
        <f t="shared" si="14"/>
        <v>CYLarnaka</v>
      </c>
    </row>
    <row r="954" spans="1:3">
      <c r="A954" t="s">
        <v>4012</v>
      </c>
      <c r="B954" t="s">
        <v>4013</v>
      </c>
      <c r="C954" t="str">
        <f t="shared" si="14"/>
        <v>CYAmmochostos</v>
      </c>
    </row>
    <row r="955" spans="1:3">
      <c r="A955" t="s">
        <v>4012</v>
      </c>
      <c r="B955" t="s">
        <v>13545</v>
      </c>
      <c r="C955" t="str">
        <f t="shared" si="14"/>
        <v>CYMağusa</v>
      </c>
    </row>
    <row r="956" spans="1:3">
      <c r="A956" t="s">
        <v>4014</v>
      </c>
      <c r="B956" t="s">
        <v>4015</v>
      </c>
      <c r="C956" t="str">
        <f t="shared" si="14"/>
        <v>CYPafos</v>
      </c>
    </row>
    <row r="957" spans="1:3">
      <c r="A957" t="s">
        <v>4014</v>
      </c>
      <c r="B957" t="s">
        <v>4016</v>
      </c>
      <c r="C957" t="str">
        <f t="shared" si="14"/>
        <v>CYBaf</v>
      </c>
    </row>
    <row r="958" spans="1:3">
      <c r="A958" t="s">
        <v>4006</v>
      </c>
      <c r="B958" t="s">
        <v>4007</v>
      </c>
      <c r="C958" t="str">
        <f t="shared" si="14"/>
        <v>CYKeryneia</v>
      </c>
    </row>
    <row r="959" spans="1:3">
      <c r="A959" t="s">
        <v>4006</v>
      </c>
      <c r="B959" t="s">
        <v>4008</v>
      </c>
      <c r="C959" t="str">
        <f t="shared" si="14"/>
        <v>CYGirne</v>
      </c>
    </row>
    <row r="960" spans="1:3">
      <c r="A960" t="s">
        <v>12715</v>
      </c>
      <c r="B960" t="s">
        <v>4090</v>
      </c>
      <c r="C960" t="str">
        <f t="shared" si="14"/>
        <v>CZStředočeský kraj</v>
      </c>
    </row>
    <row r="961" spans="1:3">
      <c r="A961" t="s">
        <v>4105</v>
      </c>
      <c r="B961" t="s">
        <v>4106</v>
      </c>
      <c r="C961" t="str">
        <f t="shared" si="14"/>
        <v>CZBenešov</v>
      </c>
    </row>
    <row r="962" spans="1:3">
      <c r="A962" t="s">
        <v>4107</v>
      </c>
      <c r="B962" t="s">
        <v>4108</v>
      </c>
      <c r="C962" t="str">
        <f t="shared" si="14"/>
        <v>CZBeroun</v>
      </c>
    </row>
    <row r="963" spans="1:3">
      <c r="A963" t="s">
        <v>4095</v>
      </c>
      <c r="B963" t="s">
        <v>4096</v>
      </c>
      <c r="C963" t="str">
        <f t="shared" ref="C963:C1026" si="15">LEFT(A963,2)&amp;B963</f>
        <v>CZKladno</v>
      </c>
    </row>
    <row r="964" spans="1:3">
      <c r="A964" t="s">
        <v>4109</v>
      </c>
      <c r="B964" t="s">
        <v>4110</v>
      </c>
      <c r="C964" t="str">
        <f t="shared" si="15"/>
        <v>CZKolín</v>
      </c>
    </row>
    <row r="965" spans="1:3">
      <c r="A965" t="s">
        <v>4091</v>
      </c>
      <c r="B965" t="s">
        <v>4092</v>
      </c>
      <c r="C965" t="str">
        <f t="shared" si="15"/>
        <v>CZKutná Hora</v>
      </c>
    </row>
    <row r="966" spans="1:3">
      <c r="A966" t="s">
        <v>4099</v>
      </c>
      <c r="B966" t="s">
        <v>4100</v>
      </c>
      <c r="C966" t="str">
        <f t="shared" si="15"/>
        <v>CZMělník</v>
      </c>
    </row>
    <row r="967" spans="1:3">
      <c r="A967" t="s">
        <v>4097</v>
      </c>
      <c r="B967" t="s">
        <v>4098</v>
      </c>
      <c r="C967" t="str">
        <f t="shared" si="15"/>
        <v>CZMladá Boleslav</v>
      </c>
    </row>
    <row r="968" spans="1:3">
      <c r="A968" t="s">
        <v>4113</v>
      </c>
      <c r="B968" t="s">
        <v>4114</v>
      </c>
      <c r="C968" t="str">
        <f t="shared" si="15"/>
        <v>CZNymburk</v>
      </c>
    </row>
    <row r="969" spans="1:3">
      <c r="A969" t="s">
        <v>4111</v>
      </c>
      <c r="B969" t="s">
        <v>4112</v>
      </c>
      <c r="C969" t="str">
        <f t="shared" si="15"/>
        <v>CZPraha-východ</v>
      </c>
    </row>
    <row r="970" spans="1:3">
      <c r="A970" t="s">
        <v>4101</v>
      </c>
      <c r="B970" t="s">
        <v>4102</v>
      </c>
      <c r="C970" t="str">
        <f t="shared" si="15"/>
        <v>CZPraha-západ</v>
      </c>
    </row>
    <row r="971" spans="1:3">
      <c r="A971" t="s">
        <v>4103</v>
      </c>
      <c r="B971" t="s">
        <v>4104</v>
      </c>
      <c r="C971" t="str">
        <f t="shared" si="15"/>
        <v>CZPříbram</v>
      </c>
    </row>
    <row r="972" spans="1:3">
      <c r="A972" t="s">
        <v>4093</v>
      </c>
      <c r="B972" t="s">
        <v>4094</v>
      </c>
      <c r="C972" t="str">
        <f t="shared" si="15"/>
        <v>CZRakovník</v>
      </c>
    </row>
    <row r="973" spans="1:3">
      <c r="A973" t="s">
        <v>12699</v>
      </c>
      <c r="B973" t="s">
        <v>4032</v>
      </c>
      <c r="C973" t="str">
        <f t="shared" si="15"/>
        <v>CZJihočeský kraj</v>
      </c>
    </row>
    <row r="974" spans="1:3">
      <c r="A974" t="s">
        <v>4041</v>
      </c>
      <c r="B974" t="s">
        <v>4042</v>
      </c>
      <c r="C974" t="str">
        <f t="shared" si="15"/>
        <v>CZČeské Budějovice</v>
      </c>
    </row>
    <row r="975" spans="1:3">
      <c r="A975" t="s">
        <v>4033</v>
      </c>
      <c r="B975" t="s">
        <v>4034</v>
      </c>
      <c r="C975" t="str">
        <f t="shared" si="15"/>
        <v>CZČeský Krumlov</v>
      </c>
    </row>
    <row r="976" spans="1:3">
      <c r="A976" t="s">
        <v>4039</v>
      </c>
      <c r="B976" t="s">
        <v>4040</v>
      </c>
      <c r="C976" t="str">
        <f t="shared" si="15"/>
        <v>CZJindřichův Hradec</v>
      </c>
    </row>
    <row r="977" spans="1:3">
      <c r="A977" t="s">
        <v>4043</v>
      </c>
      <c r="B977" t="s">
        <v>4044</v>
      </c>
      <c r="C977" t="str">
        <f t="shared" si="15"/>
        <v>CZPísek</v>
      </c>
    </row>
    <row r="978" spans="1:3">
      <c r="A978" t="s">
        <v>4045</v>
      </c>
      <c r="B978" t="s">
        <v>4046</v>
      </c>
      <c r="C978" t="str">
        <f t="shared" si="15"/>
        <v>CZPrachatice</v>
      </c>
    </row>
    <row r="979" spans="1:3">
      <c r="A979" t="s">
        <v>4035</v>
      </c>
      <c r="B979" t="s">
        <v>4036</v>
      </c>
      <c r="C979" t="str">
        <f t="shared" si="15"/>
        <v>CZStrakonice</v>
      </c>
    </row>
    <row r="980" spans="1:3">
      <c r="A980" t="s">
        <v>4037</v>
      </c>
      <c r="B980" t="s">
        <v>4038</v>
      </c>
      <c r="C980" t="str">
        <f t="shared" si="15"/>
        <v>CZTábor</v>
      </c>
    </row>
    <row r="981" spans="1:3">
      <c r="A981" t="s">
        <v>12714</v>
      </c>
      <c r="B981" t="s">
        <v>4155</v>
      </c>
      <c r="C981" t="str">
        <f t="shared" si="15"/>
        <v>CZPlzeňský kraj</v>
      </c>
    </row>
    <row r="982" spans="1:3">
      <c r="A982" t="s">
        <v>4156</v>
      </c>
      <c r="B982" t="s">
        <v>4157</v>
      </c>
      <c r="C982" t="str">
        <f t="shared" si="15"/>
        <v>CZDomažlice</v>
      </c>
    </row>
    <row r="983" spans="1:3">
      <c r="A983" t="s">
        <v>4168</v>
      </c>
      <c r="B983" t="s">
        <v>4169</v>
      </c>
      <c r="C983" t="str">
        <f t="shared" si="15"/>
        <v>CZKlatovy</v>
      </c>
    </row>
    <row r="984" spans="1:3">
      <c r="A984" t="s">
        <v>4164</v>
      </c>
      <c r="B984" t="s">
        <v>4165</v>
      </c>
      <c r="C984" t="str">
        <f t="shared" si="15"/>
        <v>CZPlzeň-město</v>
      </c>
    </row>
    <row r="985" spans="1:3">
      <c r="A985" t="s">
        <v>4162</v>
      </c>
      <c r="B985" t="s">
        <v>4163</v>
      </c>
      <c r="C985" t="str">
        <f t="shared" si="15"/>
        <v>CZPlzeň-jih</v>
      </c>
    </row>
    <row r="986" spans="1:3">
      <c r="A986" t="s">
        <v>4160</v>
      </c>
      <c r="B986" t="s">
        <v>4161</v>
      </c>
      <c r="C986" t="str">
        <f t="shared" si="15"/>
        <v>CZPlzeň-sever</v>
      </c>
    </row>
    <row r="987" spans="1:3">
      <c r="A987" t="s">
        <v>4166</v>
      </c>
      <c r="B987" t="s">
        <v>4167</v>
      </c>
      <c r="C987" t="str">
        <f t="shared" si="15"/>
        <v>CZRokycany</v>
      </c>
    </row>
    <row r="988" spans="1:3">
      <c r="A988" t="s">
        <v>4158</v>
      </c>
      <c r="B988" t="s">
        <v>4159</v>
      </c>
      <c r="C988" t="str">
        <f t="shared" si="15"/>
        <v>CZTachov</v>
      </c>
    </row>
    <row r="989" spans="1:3">
      <c r="A989" t="s">
        <v>12708</v>
      </c>
      <c r="B989" t="s">
        <v>4128</v>
      </c>
      <c r="C989" t="str">
        <f t="shared" si="15"/>
        <v>CZKarlovarský kraj</v>
      </c>
    </row>
    <row r="990" spans="1:3">
      <c r="A990" t="s">
        <v>4129</v>
      </c>
      <c r="B990" t="s">
        <v>4130</v>
      </c>
      <c r="C990" t="str">
        <f t="shared" si="15"/>
        <v>CZCheb</v>
      </c>
    </row>
    <row r="991" spans="1:3">
      <c r="A991" t="s">
        <v>4131</v>
      </c>
      <c r="B991" t="s">
        <v>4132</v>
      </c>
      <c r="C991" t="str">
        <f t="shared" si="15"/>
        <v>CZKarlovy Vary</v>
      </c>
    </row>
    <row r="992" spans="1:3">
      <c r="A992" t="s">
        <v>4133</v>
      </c>
      <c r="B992" t="s">
        <v>4134</v>
      </c>
      <c r="C992" t="str">
        <f t="shared" si="15"/>
        <v>CZSokolov</v>
      </c>
    </row>
    <row r="993" spans="1:3">
      <c r="A993" t="s">
        <v>12691</v>
      </c>
      <c r="B993" t="s">
        <v>4075</v>
      </c>
      <c r="C993" t="str">
        <f t="shared" si="15"/>
        <v>CZÚstecký kraj</v>
      </c>
    </row>
    <row r="994" spans="1:3">
      <c r="A994" t="s">
        <v>4078</v>
      </c>
      <c r="B994" t="s">
        <v>4079</v>
      </c>
      <c r="C994" t="str">
        <f t="shared" si="15"/>
        <v>CZDěčín</v>
      </c>
    </row>
    <row r="995" spans="1:3">
      <c r="A995" t="s">
        <v>4080</v>
      </c>
      <c r="B995" t="s">
        <v>4081</v>
      </c>
      <c r="C995" t="str">
        <f t="shared" si="15"/>
        <v>CZChomutov</v>
      </c>
    </row>
    <row r="996" spans="1:3">
      <c r="A996" t="s">
        <v>4076</v>
      </c>
      <c r="B996" t="s">
        <v>4077</v>
      </c>
      <c r="C996" t="str">
        <f t="shared" si="15"/>
        <v>CZLitoměřice</v>
      </c>
    </row>
    <row r="997" spans="1:3">
      <c r="A997" t="s">
        <v>4082</v>
      </c>
      <c r="B997" t="s">
        <v>4083</v>
      </c>
      <c r="C997" t="str">
        <f t="shared" si="15"/>
        <v>CZLouny</v>
      </c>
    </row>
    <row r="998" spans="1:3">
      <c r="A998" t="s">
        <v>4088</v>
      </c>
      <c r="B998" t="s">
        <v>4089</v>
      </c>
      <c r="C998" t="str">
        <f t="shared" si="15"/>
        <v>CZMost</v>
      </c>
    </row>
    <row r="999" spans="1:3">
      <c r="A999" t="s">
        <v>4084</v>
      </c>
      <c r="B999" t="s">
        <v>4085</v>
      </c>
      <c r="C999" t="str">
        <f t="shared" si="15"/>
        <v>CZTeplice</v>
      </c>
    </row>
    <row r="1000" spans="1:3">
      <c r="A1000" t="s">
        <v>4086</v>
      </c>
      <c r="B1000" t="s">
        <v>4087</v>
      </c>
      <c r="C1000" t="str">
        <f t="shared" si="15"/>
        <v>CZÚstí nad Labem</v>
      </c>
    </row>
    <row r="1001" spans="1:3">
      <c r="A1001" t="s">
        <v>12710</v>
      </c>
      <c r="B1001" t="s">
        <v>4146</v>
      </c>
      <c r="C1001" t="str">
        <f t="shared" si="15"/>
        <v>CZLiberecký kraj</v>
      </c>
    </row>
    <row r="1002" spans="1:3">
      <c r="A1002" t="s">
        <v>4151</v>
      </c>
      <c r="B1002" t="s">
        <v>4152</v>
      </c>
      <c r="C1002" t="str">
        <f t="shared" si="15"/>
        <v>CZČeská Lípa</v>
      </c>
    </row>
    <row r="1003" spans="1:3">
      <c r="A1003" t="s">
        <v>4147</v>
      </c>
      <c r="B1003" t="s">
        <v>4148</v>
      </c>
      <c r="C1003" t="str">
        <f t="shared" si="15"/>
        <v>CZJablonec nad Nisou</v>
      </c>
    </row>
    <row r="1004" spans="1:3">
      <c r="A1004" t="s">
        <v>4149</v>
      </c>
      <c r="B1004" t="s">
        <v>4150</v>
      </c>
      <c r="C1004" t="str">
        <f t="shared" si="15"/>
        <v>CZLiberec</v>
      </c>
    </row>
    <row r="1005" spans="1:3">
      <c r="A1005" t="s">
        <v>4153</v>
      </c>
      <c r="B1005" t="s">
        <v>4154</v>
      </c>
      <c r="C1005" t="str">
        <f t="shared" si="15"/>
        <v>CZSemily</v>
      </c>
    </row>
    <row r="1006" spans="1:3">
      <c r="A1006" t="s">
        <v>12709</v>
      </c>
      <c r="B1006" t="s">
        <v>4135</v>
      </c>
      <c r="C1006" t="str">
        <f t="shared" si="15"/>
        <v>CZKrálovéhradecký kraj</v>
      </c>
    </row>
    <row r="1007" spans="1:3">
      <c r="A1007" t="s">
        <v>4136</v>
      </c>
      <c r="B1007" t="s">
        <v>4137</v>
      </c>
      <c r="C1007" t="str">
        <f t="shared" si="15"/>
        <v>CZHradec Králové</v>
      </c>
    </row>
    <row r="1008" spans="1:3">
      <c r="A1008" t="s">
        <v>4140</v>
      </c>
      <c r="B1008" t="s">
        <v>4141</v>
      </c>
      <c r="C1008" t="str">
        <f t="shared" si="15"/>
        <v>CZJičín</v>
      </c>
    </row>
    <row r="1009" spans="1:3">
      <c r="A1009" t="s">
        <v>4144</v>
      </c>
      <c r="B1009" t="s">
        <v>4145</v>
      </c>
      <c r="C1009" t="str">
        <f t="shared" si="15"/>
        <v>CZNáchod</v>
      </c>
    </row>
    <row r="1010" spans="1:3">
      <c r="A1010" t="s">
        <v>4138</v>
      </c>
      <c r="B1010" t="s">
        <v>4139</v>
      </c>
      <c r="C1010" t="str">
        <f t="shared" si="15"/>
        <v>CZRychnov nad Kněžnou</v>
      </c>
    </row>
    <row r="1011" spans="1:3">
      <c r="A1011" t="s">
        <v>4142</v>
      </c>
      <c r="B1011" t="s">
        <v>4143</v>
      </c>
      <c r="C1011" t="str">
        <f t="shared" si="15"/>
        <v>CZTrutnov</v>
      </c>
    </row>
    <row r="1012" spans="1:3">
      <c r="A1012" t="s">
        <v>12713</v>
      </c>
      <c r="B1012" t="s">
        <v>4119</v>
      </c>
      <c r="C1012" t="str">
        <f t="shared" si="15"/>
        <v>CZPardubický kraj</v>
      </c>
    </row>
    <row r="1013" spans="1:3">
      <c r="A1013" t="s">
        <v>4124</v>
      </c>
      <c r="B1013" t="s">
        <v>4125</v>
      </c>
      <c r="C1013" t="str">
        <f t="shared" si="15"/>
        <v>CZChrudim</v>
      </c>
    </row>
    <row r="1014" spans="1:3">
      <c r="A1014" t="s">
        <v>4126</v>
      </c>
      <c r="B1014" t="s">
        <v>4127</v>
      </c>
      <c r="C1014" t="str">
        <f t="shared" si="15"/>
        <v>CZPardubice</v>
      </c>
    </row>
    <row r="1015" spans="1:3">
      <c r="A1015" t="s">
        <v>4122</v>
      </c>
      <c r="B1015" t="s">
        <v>4123</v>
      </c>
      <c r="C1015" t="str">
        <f t="shared" si="15"/>
        <v>CZSvitavy</v>
      </c>
    </row>
    <row r="1016" spans="1:3">
      <c r="A1016" t="s">
        <v>4120</v>
      </c>
      <c r="B1016" t="s">
        <v>4121</v>
      </c>
      <c r="C1016" t="str">
        <f t="shared" si="15"/>
        <v>CZÚstí nad Orlicí</v>
      </c>
    </row>
    <row r="1017" spans="1:3">
      <c r="A1017" t="s">
        <v>12692</v>
      </c>
      <c r="B1017" t="s">
        <v>12768</v>
      </c>
      <c r="C1017" t="str">
        <f t="shared" si="15"/>
        <v>CZKraj Vysočina</v>
      </c>
    </row>
    <row r="1018" spans="1:3">
      <c r="A1018" t="s">
        <v>12693</v>
      </c>
      <c r="B1018" t="s">
        <v>4118</v>
      </c>
      <c r="C1018" t="str">
        <f t="shared" si="15"/>
        <v>CZHavlíčkův Brod</v>
      </c>
    </row>
    <row r="1019" spans="1:3">
      <c r="A1019" t="s">
        <v>12694</v>
      </c>
      <c r="B1019" t="s">
        <v>4115</v>
      </c>
      <c r="C1019" t="str">
        <f t="shared" si="15"/>
        <v>CZJihlava</v>
      </c>
    </row>
    <row r="1020" spans="1:3">
      <c r="A1020" t="s">
        <v>12695</v>
      </c>
      <c r="B1020" t="s">
        <v>4117</v>
      </c>
      <c r="C1020" t="str">
        <f t="shared" si="15"/>
        <v>CZPelhřimov</v>
      </c>
    </row>
    <row r="1021" spans="1:3">
      <c r="A1021" t="s">
        <v>12696</v>
      </c>
      <c r="B1021" t="s">
        <v>4116</v>
      </c>
      <c r="C1021" t="str">
        <f t="shared" si="15"/>
        <v>CZTřebíč</v>
      </c>
    </row>
    <row r="1022" spans="1:3">
      <c r="A1022" t="s">
        <v>12697</v>
      </c>
      <c r="B1022" t="s">
        <v>12769</v>
      </c>
      <c r="C1022" t="str">
        <f t="shared" si="15"/>
        <v>CZŽďár nad Sázavou</v>
      </c>
    </row>
    <row r="1023" spans="1:3">
      <c r="A1023" t="s">
        <v>12700</v>
      </c>
      <c r="B1023" t="s">
        <v>4058</v>
      </c>
      <c r="C1023" t="str">
        <f t="shared" si="15"/>
        <v>CZJihomoravský kraj</v>
      </c>
    </row>
    <row r="1024" spans="1:3">
      <c r="A1024" t="s">
        <v>12701</v>
      </c>
      <c r="B1024" t="s">
        <v>4062</v>
      </c>
      <c r="C1024" t="str">
        <f t="shared" si="15"/>
        <v>CZBlansko</v>
      </c>
    </row>
    <row r="1025" spans="1:3">
      <c r="A1025" t="s">
        <v>12703</v>
      </c>
      <c r="B1025" t="s">
        <v>4063</v>
      </c>
      <c r="C1025" t="str">
        <f t="shared" si="15"/>
        <v>CZBrno-město</v>
      </c>
    </row>
    <row r="1026" spans="1:3">
      <c r="A1026" t="s">
        <v>12704</v>
      </c>
      <c r="B1026" t="s">
        <v>4059</v>
      </c>
      <c r="C1026" t="str">
        <f t="shared" si="15"/>
        <v>CZBrno-venkov</v>
      </c>
    </row>
    <row r="1027" spans="1:3">
      <c r="A1027" t="s">
        <v>12702</v>
      </c>
      <c r="B1027" t="s">
        <v>4060</v>
      </c>
      <c r="C1027" t="str">
        <f t="shared" ref="C1027:C1090" si="16">LEFT(A1027,2)&amp;B1027</f>
        <v>CZBřeclav</v>
      </c>
    </row>
    <row r="1028" spans="1:3">
      <c r="A1028" t="s">
        <v>12705</v>
      </c>
      <c r="B1028" t="s">
        <v>4064</v>
      </c>
      <c r="C1028" t="str">
        <f t="shared" si="16"/>
        <v>CZHodonín</v>
      </c>
    </row>
    <row r="1029" spans="1:3">
      <c r="A1029" t="s">
        <v>12706</v>
      </c>
      <c r="B1029" t="s">
        <v>4061</v>
      </c>
      <c r="C1029" t="str">
        <f t="shared" si="16"/>
        <v>CZVyškov</v>
      </c>
    </row>
    <row r="1030" spans="1:3">
      <c r="A1030" t="s">
        <v>12707</v>
      </c>
      <c r="B1030" t="s">
        <v>4065</v>
      </c>
      <c r="C1030" t="str">
        <f t="shared" si="16"/>
        <v>CZZnojmo</v>
      </c>
    </row>
    <row r="1031" spans="1:3">
      <c r="A1031" t="s">
        <v>12712</v>
      </c>
      <c r="B1031" t="s">
        <v>4047</v>
      </c>
      <c r="C1031" t="str">
        <f t="shared" si="16"/>
        <v>CZOlomoucký kraj</v>
      </c>
    </row>
    <row r="1032" spans="1:3">
      <c r="A1032" t="s">
        <v>4050</v>
      </c>
      <c r="B1032" t="s">
        <v>4051</v>
      </c>
      <c r="C1032" t="str">
        <f t="shared" si="16"/>
        <v>CZJeseník</v>
      </c>
    </row>
    <row r="1033" spans="1:3">
      <c r="A1033" t="s">
        <v>4048</v>
      </c>
      <c r="B1033" t="s">
        <v>4049</v>
      </c>
      <c r="C1033" t="str">
        <f t="shared" si="16"/>
        <v>CZOlomouc</v>
      </c>
    </row>
    <row r="1034" spans="1:3">
      <c r="A1034" t="s">
        <v>4054</v>
      </c>
      <c r="B1034" t="s">
        <v>4055</v>
      </c>
      <c r="C1034" t="str">
        <f t="shared" si="16"/>
        <v>CZProstějov</v>
      </c>
    </row>
    <row r="1035" spans="1:3">
      <c r="A1035" t="s">
        <v>4056</v>
      </c>
      <c r="B1035" t="s">
        <v>4057</v>
      </c>
      <c r="C1035" t="str">
        <f t="shared" si="16"/>
        <v>CZPřerov</v>
      </c>
    </row>
    <row r="1036" spans="1:3">
      <c r="A1036" t="s">
        <v>4052</v>
      </c>
      <c r="B1036" t="s">
        <v>4053</v>
      </c>
      <c r="C1036" t="str">
        <f t="shared" si="16"/>
        <v>CZŠumperk</v>
      </c>
    </row>
    <row r="1037" spans="1:3">
      <c r="A1037" t="s">
        <v>12698</v>
      </c>
      <c r="B1037" t="s">
        <v>4066</v>
      </c>
      <c r="C1037" t="str">
        <f t="shared" si="16"/>
        <v>CZZlínský kraj</v>
      </c>
    </row>
    <row r="1038" spans="1:3">
      <c r="A1038" t="s">
        <v>4067</v>
      </c>
      <c r="B1038" t="s">
        <v>4068</v>
      </c>
      <c r="C1038" t="str">
        <f t="shared" si="16"/>
        <v>CZKroměříž</v>
      </c>
    </row>
    <row r="1039" spans="1:3">
      <c r="A1039" t="s">
        <v>4069</v>
      </c>
      <c r="B1039" t="s">
        <v>4070</v>
      </c>
      <c r="C1039" t="str">
        <f t="shared" si="16"/>
        <v>CZUherské Hradiště</v>
      </c>
    </row>
    <row r="1040" spans="1:3">
      <c r="A1040" t="s">
        <v>4071</v>
      </c>
      <c r="B1040" t="s">
        <v>4072</v>
      </c>
      <c r="C1040" t="str">
        <f t="shared" si="16"/>
        <v>CZVsetín</v>
      </c>
    </row>
    <row r="1041" spans="1:3">
      <c r="A1041" t="s">
        <v>4073</v>
      </c>
      <c r="B1041" t="s">
        <v>4074</v>
      </c>
      <c r="C1041" t="str">
        <f t="shared" si="16"/>
        <v>CZZlín</v>
      </c>
    </row>
    <row r="1042" spans="1:3">
      <c r="A1042" t="s">
        <v>12711</v>
      </c>
      <c r="B1042" t="s">
        <v>4021</v>
      </c>
      <c r="C1042" t="str">
        <f t="shared" si="16"/>
        <v>CZMoravskoslezský kraj</v>
      </c>
    </row>
    <row r="1043" spans="1:3">
      <c r="A1043" t="s">
        <v>4030</v>
      </c>
      <c r="B1043" t="s">
        <v>4031</v>
      </c>
      <c r="C1043" t="str">
        <f t="shared" si="16"/>
        <v>CZBruntál</v>
      </c>
    </row>
    <row r="1044" spans="1:3">
      <c r="A1044" t="s">
        <v>4022</v>
      </c>
      <c r="B1044" t="s">
        <v>15150</v>
      </c>
      <c r="C1044" t="str">
        <f t="shared" si="16"/>
        <v>CZFrýdek-Místek</v>
      </c>
    </row>
    <row r="1045" spans="1:3">
      <c r="A1045" t="s">
        <v>4023</v>
      </c>
      <c r="B1045" t="s">
        <v>4024</v>
      </c>
      <c r="C1045" t="str">
        <f t="shared" si="16"/>
        <v>CZKarviná</v>
      </c>
    </row>
    <row r="1046" spans="1:3">
      <c r="A1046" t="s">
        <v>4026</v>
      </c>
      <c r="B1046" t="s">
        <v>4027</v>
      </c>
      <c r="C1046" t="str">
        <f t="shared" si="16"/>
        <v>CZNový Jičín</v>
      </c>
    </row>
    <row r="1047" spans="1:3">
      <c r="A1047" t="s">
        <v>4028</v>
      </c>
      <c r="B1047" t="s">
        <v>4029</v>
      </c>
      <c r="C1047" t="str">
        <f t="shared" si="16"/>
        <v>CZOpava</v>
      </c>
    </row>
    <row r="1048" spans="1:3">
      <c r="A1048" t="s">
        <v>4025</v>
      </c>
      <c r="B1048" t="s">
        <v>12770</v>
      </c>
      <c r="C1048" t="str">
        <f t="shared" si="16"/>
        <v>CZOstrava-město</v>
      </c>
    </row>
    <row r="1049" spans="1:3">
      <c r="A1049" t="s">
        <v>12716</v>
      </c>
      <c r="B1049" t="s">
        <v>15151</v>
      </c>
      <c r="C1049" t="str">
        <f t="shared" si="16"/>
        <v>CZPraha, Hlavní město</v>
      </c>
    </row>
    <row r="1050" spans="1:3">
      <c r="A1050" t="s">
        <v>4179</v>
      </c>
      <c r="B1050" t="s">
        <v>4180</v>
      </c>
      <c r="C1050" t="str">
        <f t="shared" si="16"/>
        <v>DEBrandenburg</v>
      </c>
    </row>
    <row r="1051" spans="1:3">
      <c r="A1051" t="s">
        <v>4188</v>
      </c>
      <c r="B1051" t="s">
        <v>4189</v>
      </c>
      <c r="C1051" t="str">
        <f t="shared" si="16"/>
        <v>DEBerlin</v>
      </c>
    </row>
    <row r="1052" spans="1:3">
      <c r="A1052" t="s">
        <v>4185</v>
      </c>
      <c r="B1052" t="s">
        <v>1511</v>
      </c>
      <c r="C1052" t="str">
        <f t="shared" si="16"/>
        <v>DEBaden-Württemberg</v>
      </c>
    </row>
    <row r="1053" spans="1:3">
      <c r="A1053" t="s">
        <v>4190</v>
      </c>
      <c r="B1053" t="s">
        <v>4191</v>
      </c>
      <c r="C1053" t="str">
        <f t="shared" si="16"/>
        <v>DEBayern</v>
      </c>
    </row>
    <row r="1054" spans="1:3">
      <c r="A1054" t="s">
        <v>4192</v>
      </c>
      <c r="B1054" t="s">
        <v>4193</v>
      </c>
      <c r="C1054" t="str">
        <f t="shared" si="16"/>
        <v>DEBremen</v>
      </c>
    </row>
    <row r="1055" spans="1:3">
      <c r="A1055" t="s">
        <v>4194</v>
      </c>
      <c r="B1055" t="s">
        <v>4195</v>
      </c>
      <c r="C1055" t="str">
        <f t="shared" si="16"/>
        <v>DEHessen</v>
      </c>
    </row>
    <row r="1056" spans="1:3">
      <c r="A1056" t="s">
        <v>4178</v>
      </c>
      <c r="B1056" t="s">
        <v>1523</v>
      </c>
      <c r="C1056" t="str">
        <f t="shared" si="16"/>
        <v>DEHamburg</v>
      </c>
    </row>
    <row r="1057" spans="1:3">
      <c r="A1057" t="s">
        <v>4186</v>
      </c>
      <c r="B1057" t="s">
        <v>4187</v>
      </c>
      <c r="C1057" t="str">
        <f t="shared" si="16"/>
        <v>DEMecklenburg-Vorpommern</v>
      </c>
    </row>
    <row r="1058" spans="1:3">
      <c r="A1058" t="s">
        <v>4196</v>
      </c>
      <c r="B1058" t="s">
        <v>4197</v>
      </c>
      <c r="C1058" t="str">
        <f t="shared" si="16"/>
        <v>DENiedersachsen</v>
      </c>
    </row>
    <row r="1059" spans="1:3">
      <c r="A1059" t="s">
        <v>4170</v>
      </c>
      <c r="B1059" t="s">
        <v>4171</v>
      </c>
      <c r="C1059" t="str">
        <f t="shared" si="16"/>
        <v>DENordrhein-Westfalen</v>
      </c>
    </row>
    <row r="1060" spans="1:3">
      <c r="A1060" t="s">
        <v>4181</v>
      </c>
      <c r="B1060" t="s">
        <v>4182</v>
      </c>
      <c r="C1060" t="str">
        <f t="shared" si="16"/>
        <v>DERheinland-Pfalz</v>
      </c>
    </row>
    <row r="1061" spans="1:3">
      <c r="A1061" t="s">
        <v>4198</v>
      </c>
      <c r="B1061" t="s">
        <v>4199</v>
      </c>
      <c r="C1061" t="str">
        <f t="shared" si="16"/>
        <v>DESchleswig-Holstein</v>
      </c>
    </row>
    <row r="1062" spans="1:3">
      <c r="A1062" t="s">
        <v>4172</v>
      </c>
      <c r="B1062" t="s">
        <v>4173</v>
      </c>
      <c r="C1062" t="str">
        <f t="shared" si="16"/>
        <v>DESaarland</v>
      </c>
    </row>
    <row r="1063" spans="1:3">
      <c r="A1063" t="s">
        <v>4183</v>
      </c>
      <c r="B1063" t="s">
        <v>4184</v>
      </c>
      <c r="C1063" t="str">
        <f t="shared" si="16"/>
        <v>DESachsen</v>
      </c>
    </row>
    <row r="1064" spans="1:3">
      <c r="A1064" t="s">
        <v>4176</v>
      </c>
      <c r="B1064" t="s">
        <v>4177</v>
      </c>
      <c r="C1064" t="str">
        <f t="shared" si="16"/>
        <v>DESachsen-Anhalt</v>
      </c>
    </row>
    <row r="1065" spans="1:3">
      <c r="A1065" t="s">
        <v>4174</v>
      </c>
      <c r="B1065" t="s">
        <v>4175</v>
      </c>
      <c r="C1065" t="str">
        <f t="shared" si="16"/>
        <v>DEThüringen</v>
      </c>
    </row>
    <row r="1066" spans="1:3">
      <c r="A1066" t="s">
        <v>4202</v>
      </c>
      <c r="B1066" t="s">
        <v>4204</v>
      </c>
      <c r="C1066" t="str">
        <f t="shared" si="16"/>
        <v>DJ‘Artā</v>
      </c>
    </row>
    <row r="1067" spans="1:3">
      <c r="A1067" t="s">
        <v>4202</v>
      </c>
      <c r="B1067" t="s">
        <v>4203</v>
      </c>
      <c r="C1067" t="str">
        <f t="shared" si="16"/>
        <v>DJArta</v>
      </c>
    </row>
    <row r="1068" spans="1:3">
      <c r="A1068" t="s">
        <v>4213</v>
      </c>
      <c r="B1068" t="s">
        <v>4214</v>
      </c>
      <c r="C1068" t="str">
        <f t="shared" si="16"/>
        <v>DJ‘Alī Şabīḩ</v>
      </c>
    </row>
    <row r="1069" spans="1:3">
      <c r="A1069" t="s">
        <v>4213</v>
      </c>
      <c r="B1069" t="s">
        <v>4215</v>
      </c>
      <c r="C1069" t="str">
        <f t="shared" si="16"/>
        <v>DJAli Sabieh</v>
      </c>
    </row>
    <row r="1070" spans="1:3">
      <c r="A1070" t="s">
        <v>4205</v>
      </c>
      <c r="B1070" t="s">
        <v>4206</v>
      </c>
      <c r="C1070" t="str">
        <f t="shared" si="16"/>
        <v>DJDikhīl</v>
      </c>
    </row>
    <row r="1071" spans="1:3">
      <c r="A1071" t="s">
        <v>4205</v>
      </c>
      <c r="B1071" t="s">
        <v>4207</v>
      </c>
      <c r="C1071" t="str">
        <f t="shared" si="16"/>
        <v>DJDikhil</v>
      </c>
    </row>
    <row r="1072" spans="1:3">
      <c r="A1072" t="s">
        <v>4200</v>
      </c>
      <c r="B1072" t="s">
        <v>12771</v>
      </c>
      <c r="C1072" t="str">
        <f t="shared" si="16"/>
        <v>DJAwbūk</v>
      </c>
    </row>
    <row r="1073" spans="1:3">
      <c r="A1073" t="s">
        <v>4200</v>
      </c>
      <c r="B1073" t="s">
        <v>4201</v>
      </c>
      <c r="C1073" t="str">
        <f t="shared" si="16"/>
        <v>DJObock</v>
      </c>
    </row>
    <row r="1074" spans="1:3">
      <c r="A1074" t="s">
        <v>4208</v>
      </c>
      <c r="B1074" t="s">
        <v>4210</v>
      </c>
      <c r="C1074" t="str">
        <f t="shared" si="16"/>
        <v>DJTājūrah</v>
      </c>
    </row>
    <row r="1075" spans="1:3">
      <c r="A1075" t="s">
        <v>4208</v>
      </c>
      <c r="B1075" t="s">
        <v>4209</v>
      </c>
      <c r="C1075" t="str">
        <f t="shared" si="16"/>
        <v>DJTadjourah</v>
      </c>
    </row>
    <row r="1076" spans="1:3">
      <c r="A1076" t="s">
        <v>4211</v>
      </c>
      <c r="B1076" t="s">
        <v>4212</v>
      </c>
      <c r="C1076" t="str">
        <f t="shared" si="16"/>
        <v>DJJībūtī</v>
      </c>
    </row>
    <row r="1077" spans="1:3">
      <c r="A1077" t="s">
        <v>4211</v>
      </c>
      <c r="B1077" t="s">
        <v>2494</v>
      </c>
      <c r="C1077" t="str">
        <f t="shared" si="16"/>
        <v>DJDjibouti</v>
      </c>
    </row>
    <row r="1078" spans="1:3">
      <c r="A1078" t="s">
        <v>4220</v>
      </c>
      <c r="B1078" t="s">
        <v>4221</v>
      </c>
      <c r="C1078" t="str">
        <f t="shared" si="16"/>
        <v>DKNordjylland</v>
      </c>
    </row>
    <row r="1079" spans="1:3">
      <c r="A1079" t="s">
        <v>4216</v>
      </c>
      <c r="B1079" t="s">
        <v>4217</v>
      </c>
      <c r="C1079" t="str">
        <f t="shared" si="16"/>
        <v>DKMidtjylland</v>
      </c>
    </row>
    <row r="1080" spans="1:3">
      <c r="A1080" t="s">
        <v>4222</v>
      </c>
      <c r="B1080" t="s">
        <v>4223</v>
      </c>
      <c r="C1080" t="str">
        <f t="shared" si="16"/>
        <v>DKSyddanmark</v>
      </c>
    </row>
    <row r="1081" spans="1:3">
      <c r="A1081" t="s">
        <v>4224</v>
      </c>
      <c r="B1081" t="s">
        <v>4225</v>
      </c>
      <c r="C1081" t="str">
        <f t="shared" si="16"/>
        <v>DKHovedstaden</v>
      </c>
    </row>
    <row r="1082" spans="1:3">
      <c r="A1082" t="s">
        <v>4218</v>
      </c>
      <c r="B1082" t="s">
        <v>4219</v>
      </c>
      <c r="C1082" t="str">
        <f t="shared" si="16"/>
        <v>DKSjælland</v>
      </c>
    </row>
    <row r="1083" spans="1:3">
      <c r="A1083" t="s">
        <v>4232</v>
      </c>
      <c r="B1083" t="s">
        <v>2935</v>
      </c>
      <c r="C1083" t="str">
        <f t="shared" si="16"/>
        <v>DMSaint Andrew</v>
      </c>
    </row>
    <row r="1084" spans="1:3">
      <c r="A1084" t="s">
        <v>4230</v>
      </c>
      <c r="B1084" t="s">
        <v>4231</v>
      </c>
      <c r="C1084" t="str">
        <f t="shared" si="16"/>
        <v>DMSaint David</v>
      </c>
    </row>
    <row r="1085" spans="1:3">
      <c r="A1085" t="s">
        <v>4238</v>
      </c>
      <c r="B1085" t="s">
        <v>2600</v>
      </c>
      <c r="C1085" t="str">
        <f t="shared" si="16"/>
        <v>DMSaint George</v>
      </c>
    </row>
    <row r="1086" spans="1:3">
      <c r="A1086" t="s">
        <v>4233</v>
      </c>
      <c r="B1086" t="s">
        <v>2610</v>
      </c>
      <c r="C1086" t="str">
        <f t="shared" si="16"/>
        <v>DMSaint John</v>
      </c>
    </row>
    <row r="1087" spans="1:3">
      <c r="A1087" t="s">
        <v>4236</v>
      </c>
      <c r="B1087" t="s">
        <v>2951</v>
      </c>
      <c r="C1087" t="str">
        <f t="shared" si="16"/>
        <v>DMSaint Joseph</v>
      </c>
    </row>
    <row r="1088" spans="1:3">
      <c r="A1088" t="s">
        <v>4234</v>
      </c>
      <c r="B1088" t="s">
        <v>4235</v>
      </c>
      <c r="C1088" t="str">
        <f t="shared" si="16"/>
        <v>DMSaint Luke</v>
      </c>
    </row>
    <row r="1089" spans="1:3">
      <c r="A1089" t="s">
        <v>4226</v>
      </c>
      <c r="B1089" t="s">
        <v>4227</v>
      </c>
      <c r="C1089" t="str">
        <f t="shared" si="16"/>
        <v>DMSaint Mark</v>
      </c>
    </row>
    <row r="1090" spans="1:3">
      <c r="A1090" t="s">
        <v>4228</v>
      </c>
      <c r="B1090" t="s">
        <v>4229</v>
      </c>
      <c r="C1090" t="str">
        <f t="shared" si="16"/>
        <v>DMSaint Patrick</v>
      </c>
    </row>
    <row r="1091" spans="1:3">
      <c r="A1091" t="s">
        <v>4239</v>
      </c>
      <c r="B1091" t="s">
        <v>2602</v>
      </c>
      <c r="C1091" t="str">
        <f t="shared" ref="C1091:C1154" si="17">LEFT(A1091,2)&amp;B1091</f>
        <v>DMSaint Paul</v>
      </c>
    </row>
    <row r="1092" spans="1:3">
      <c r="A1092" t="s">
        <v>4237</v>
      </c>
      <c r="B1092" t="s">
        <v>2606</v>
      </c>
      <c r="C1092" t="str">
        <f t="shared" si="17"/>
        <v>DMSaint Peter</v>
      </c>
    </row>
    <row r="1093" spans="1:3">
      <c r="A1093" t="s">
        <v>4240</v>
      </c>
      <c r="B1093" t="s">
        <v>4241</v>
      </c>
      <c r="C1093" t="str">
        <f t="shared" si="17"/>
        <v>DOCibao Nordeste</v>
      </c>
    </row>
    <row r="1094" spans="1:3">
      <c r="A1094" t="s">
        <v>4248</v>
      </c>
      <c r="B1094" t="s">
        <v>4249</v>
      </c>
      <c r="C1094" t="str">
        <f t="shared" si="17"/>
        <v>DODuarte</v>
      </c>
    </row>
    <row r="1095" spans="1:3">
      <c r="A1095" t="s">
        <v>4246</v>
      </c>
      <c r="B1095" t="s">
        <v>4247</v>
      </c>
      <c r="C1095" t="str">
        <f t="shared" si="17"/>
        <v>DOMaría Trinidad Sánchez</v>
      </c>
    </row>
    <row r="1096" spans="1:3">
      <c r="A1096" t="s">
        <v>4242</v>
      </c>
      <c r="B1096" t="s">
        <v>4243</v>
      </c>
      <c r="C1096" t="str">
        <f t="shared" si="17"/>
        <v>DOHermanas Mirabal</v>
      </c>
    </row>
    <row r="1097" spans="1:3">
      <c r="A1097" t="s">
        <v>4244</v>
      </c>
      <c r="B1097" t="s">
        <v>4245</v>
      </c>
      <c r="C1097" t="str">
        <f t="shared" si="17"/>
        <v>DOSamaná</v>
      </c>
    </row>
    <row r="1098" spans="1:3">
      <c r="A1098" t="s">
        <v>4250</v>
      </c>
      <c r="B1098" t="s">
        <v>4251</v>
      </c>
      <c r="C1098" t="str">
        <f t="shared" si="17"/>
        <v>DOCibao Noroeste</v>
      </c>
    </row>
    <row r="1099" spans="1:3">
      <c r="A1099" t="s">
        <v>4256</v>
      </c>
      <c r="B1099" t="s">
        <v>4257</v>
      </c>
      <c r="C1099" t="str">
        <f t="shared" si="17"/>
        <v>DODajabón</v>
      </c>
    </row>
    <row r="1100" spans="1:3">
      <c r="A1100" t="s">
        <v>4258</v>
      </c>
      <c r="B1100" t="s">
        <v>4259</v>
      </c>
      <c r="C1100" t="str">
        <f t="shared" si="17"/>
        <v>DOMonte Cristi</v>
      </c>
    </row>
    <row r="1101" spans="1:3">
      <c r="A1101" t="s">
        <v>4252</v>
      </c>
      <c r="B1101" t="s">
        <v>4253</v>
      </c>
      <c r="C1101" t="str">
        <f t="shared" si="17"/>
        <v>DOSantiago Rodríguez</v>
      </c>
    </row>
    <row r="1102" spans="1:3">
      <c r="A1102" t="s">
        <v>4254</v>
      </c>
      <c r="B1102" t="s">
        <v>4255</v>
      </c>
      <c r="C1102" t="str">
        <f t="shared" si="17"/>
        <v>DOValverde</v>
      </c>
    </row>
    <row r="1103" spans="1:3">
      <c r="A1103" t="s">
        <v>4260</v>
      </c>
      <c r="B1103" t="s">
        <v>4261</v>
      </c>
      <c r="C1103" t="str">
        <f t="shared" si="17"/>
        <v>DOCibao Norte</v>
      </c>
    </row>
    <row r="1104" spans="1:3">
      <c r="A1104" t="s">
        <v>4262</v>
      </c>
      <c r="B1104" t="s">
        <v>4263</v>
      </c>
      <c r="C1104" t="str">
        <f t="shared" si="17"/>
        <v>DOEspaillat</v>
      </c>
    </row>
    <row r="1105" spans="1:3">
      <c r="A1105" t="s">
        <v>4264</v>
      </c>
      <c r="B1105" t="s">
        <v>4265</v>
      </c>
      <c r="C1105" t="str">
        <f t="shared" si="17"/>
        <v>DOPuerto Plata</v>
      </c>
    </row>
    <row r="1106" spans="1:3">
      <c r="A1106" t="s">
        <v>4266</v>
      </c>
      <c r="B1106" t="s">
        <v>4267</v>
      </c>
      <c r="C1106" t="str">
        <f t="shared" si="17"/>
        <v>DOSantiago</v>
      </c>
    </row>
    <row r="1107" spans="1:3">
      <c r="A1107" t="s">
        <v>4268</v>
      </c>
      <c r="B1107" t="s">
        <v>4269</v>
      </c>
      <c r="C1107" t="str">
        <f t="shared" si="17"/>
        <v>DOCibao Sur</v>
      </c>
    </row>
    <row r="1108" spans="1:3">
      <c r="A1108" t="s">
        <v>4272</v>
      </c>
      <c r="B1108" t="s">
        <v>4273</v>
      </c>
      <c r="C1108" t="str">
        <f t="shared" si="17"/>
        <v>DOLa Vega</v>
      </c>
    </row>
    <row r="1109" spans="1:3">
      <c r="A1109" t="s">
        <v>4270</v>
      </c>
      <c r="B1109" t="s">
        <v>4271</v>
      </c>
      <c r="C1109" t="str">
        <f t="shared" si="17"/>
        <v>DOSánchez Ramírez</v>
      </c>
    </row>
    <row r="1110" spans="1:3">
      <c r="A1110" t="s">
        <v>4274</v>
      </c>
      <c r="B1110" t="s">
        <v>4275</v>
      </c>
      <c r="C1110" t="str">
        <f t="shared" si="17"/>
        <v>DOMonseñor Nouel</v>
      </c>
    </row>
    <row r="1111" spans="1:3">
      <c r="A1111" t="s">
        <v>4276</v>
      </c>
      <c r="B1111" t="s">
        <v>4277</v>
      </c>
      <c r="C1111" t="str">
        <f t="shared" si="17"/>
        <v>DOEl Valle</v>
      </c>
    </row>
    <row r="1112" spans="1:3">
      <c r="A1112" t="s">
        <v>4278</v>
      </c>
      <c r="B1112" t="s">
        <v>12772</v>
      </c>
      <c r="C1112" t="str">
        <f t="shared" si="17"/>
        <v>DOElías Piña</v>
      </c>
    </row>
    <row r="1113" spans="1:3">
      <c r="A1113" t="s">
        <v>4279</v>
      </c>
      <c r="B1113" t="s">
        <v>2741</v>
      </c>
      <c r="C1113" t="str">
        <f t="shared" si="17"/>
        <v>DOSan Juan</v>
      </c>
    </row>
    <row r="1114" spans="1:3">
      <c r="A1114" t="s">
        <v>4280</v>
      </c>
      <c r="B1114" t="s">
        <v>4281</v>
      </c>
      <c r="C1114" t="str">
        <f t="shared" si="17"/>
        <v>DOEnriquillo</v>
      </c>
    </row>
    <row r="1115" spans="1:3">
      <c r="A1115" t="s">
        <v>4282</v>
      </c>
      <c r="B1115" t="s">
        <v>4283</v>
      </c>
      <c r="C1115" t="str">
        <f t="shared" si="17"/>
        <v>DOBaoruco</v>
      </c>
    </row>
    <row r="1116" spans="1:3">
      <c r="A1116" t="s">
        <v>4286</v>
      </c>
      <c r="B1116" t="s">
        <v>4287</v>
      </c>
      <c r="C1116" t="str">
        <f t="shared" si="17"/>
        <v>DOBarahona</v>
      </c>
    </row>
    <row r="1117" spans="1:3">
      <c r="A1117" t="s">
        <v>4288</v>
      </c>
      <c r="B1117" t="s">
        <v>4289</v>
      </c>
      <c r="C1117" t="str">
        <f t="shared" si="17"/>
        <v>DOIndependencia</v>
      </c>
    </row>
    <row r="1118" spans="1:3">
      <c r="A1118" t="s">
        <v>4284</v>
      </c>
      <c r="B1118" t="s">
        <v>4285</v>
      </c>
      <c r="C1118" t="str">
        <f t="shared" si="17"/>
        <v>DOPedernales</v>
      </c>
    </row>
    <row r="1119" spans="1:3">
      <c r="A1119" t="s">
        <v>4290</v>
      </c>
      <c r="B1119" t="s">
        <v>4291</v>
      </c>
      <c r="C1119" t="str">
        <f t="shared" si="17"/>
        <v>DOHiguamo</v>
      </c>
    </row>
    <row r="1120" spans="1:3">
      <c r="A1120" t="s">
        <v>4292</v>
      </c>
      <c r="B1120" t="s">
        <v>4293</v>
      </c>
      <c r="C1120" t="str">
        <f t="shared" si="17"/>
        <v>DOSan Pedro de Macorís</v>
      </c>
    </row>
    <row r="1121" spans="1:3">
      <c r="A1121" t="s">
        <v>4296</v>
      </c>
      <c r="B1121" t="s">
        <v>4297</v>
      </c>
      <c r="C1121" t="str">
        <f t="shared" si="17"/>
        <v>DOMonte Plata</v>
      </c>
    </row>
    <row r="1122" spans="1:3">
      <c r="A1122" t="s">
        <v>4294</v>
      </c>
      <c r="B1122" t="s">
        <v>4295</v>
      </c>
      <c r="C1122" t="str">
        <f t="shared" si="17"/>
        <v>DOHato Mayor</v>
      </c>
    </row>
    <row r="1123" spans="1:3">
      <c r="A1123" t="s">
        <v>4298</v>
      </c>
      <c r="B1123" t="s">
        <v>4299</v>
      </c>
      <c r="C1123" t="str">
        <f t="shared" si="17"/>
        <v>DOOzama</v>
      </c>
    </row>
    <row r="1124" spans="1:3">
      <c r="A1124" t="s">
        <v>4302</v>
      </c>
      <c r="B1124" t="s">
        <v>4303</v>
      </c>
      <c r="C1124" t="str">
        <f t="shared" si="17"/>
        <v>DOSanto Domingo</v>
      </c>
    </row>
    <row r="1125" spans="1:3">
      <c r="A1125" t="s">
        <v>4300</v>
      </c>
      <c r="B1125" t="s">
        <v>4301</v>
      </c>
      <c r="C1125" t="str">
        <f t="shared" si="17"/>
        <v>DODistrito Nacional (Santo Domingo)</v>
      </c>
    </row>
    <row r="1126" spans="1:3">
      <c r="A1126" t="s">
        <v>4304</v>
      </c>
      <c r="B1126" t="s">
        <v>4305</v>
      </c>
      <c r="C1126" t="str">
        <f t="shared" si="17"/>
        <v>DOValdesia</v>
      </c>
    </row>
    <row r="1127" spans="1:3">
      <c r="A1127" t="s">
        <v>4312</v>
      </c>
      <c r="B1127" t="s">
        <v>4313</v>
      </c>
      <c r="C1127" t="str">
        <f t="shared" si="17"/>
        <v>DOAzua</v>
      </c>
    </row>
    <row r="1128" spans="1:3">
      <c r="A1128" t="s">
        <v>4308</v>
      </c>
      <c r="B1128" t="s">
        <v>4309</v>
      </c>
      <c r="C1128" t="str">
        <f t="shared" si="17"/>
        <v>DOPeravia</v>
      </c>
    </row>
    <row r="1129" spans="1:3">
      <c r="A1129" t="s">
        <v>4310</v>
      </c>
      <c r="B1129" t="s">
        <v>4311</v>
      </c>
      <c r="C1129" t="str">
        <f t="shared" si="17"/>
        <v>DOSan Cristóbal</v>
      </c>
    </row>
    <row r="1130" spans="1:3">
      <c r="A1130" t="s">
        <v>4306</v>
      </c>
      <c r="B1130" t="s">
        <v>4307</v>
      </c>
      <c r="C1130" t="str">
        <f t="shared" si="17"/>
        <v>DOSan José de Ocoa</v>
      </c>
    </row>
    <row r="1131" spans="1:3">
      <c r="A1131" t="s">
        <v>4314</v>
      </c>
      <c r="B1131" t="s">
        <v>4315</v>
      </c>
      <c r="C1131" t="str">
        <f t="shared" si="17"/>
        <v>DOYuma</v>
      </c>
    </row>
    <row r="1132" spans="1:3">
      <c r="A1132" t="s">
        <v>4316</v>
      </c>
      <c r="B1132" t="s">
        <v>4317</v>
      </c>
      <c r="C1132" t="str">
        <f t="shared" si="17"/>
        <v>DOEl Seibo</v>
      </c>
    </row>
    <row r="1133" spans="1:3">
      <c r="A1133" t="s">
        <v>4318</v>
      </c>
      <c r="B1133" t="s">
        <v>4319</v>
      </c>
      <c r="C1133" t="str">
        <f t="shared" si="17"/>
        <v>DOLa Altagracia</v>
      </c>
    </row>
    <row r="1134" spans="1:3">
      <c r="A1134" t="s">
        <v>4320</v>
      </c>
      <c r="B1134" t="s">
        <v>4321</v>
      </c>
      <c r="C1134" t="str">
        <f t="shared" si="17"/>
        <v>DOLa Romana</v>
      </c>
    </row>
    <row r="1135" spans="1:3">
      <c r="A1135" t="s">
        <v>4352</v>
      </c>
      <c r="B1135" t="s">
        <v>4353</v>
      </c>
      <c r="C1135" t="str">
        <f t="shared" si="17"/>
        <v>DZAdrar</v>
      </c>
    </row>
    <row r="1136" spans="1:3">
      <c r="A1136" t="s">
        <v>4342</v>
      </c>
      <c r="B1136" t="s">
        <v>4343</v>
      </c>
      <c r="C1136" t="str">
        <f t="shared" si="17"/>
        <v>DZChlef</v>
      </c>
    </row>
    <row r="1137" spans="1:3">
      <c r="A1137" t="s">
        <v>4322</v>
      </c>
      <c r="B1137" t="s">
        <v>4323</v>
      </c>
      <c r="C1137" t="str">
        <f t="shared" si="17"/>
        <v>DZLaghouat</v>
      </c>
    </row>
    <row r="1138" spans="1:3">
      <c r="A1138" t="s">
        <v>4344</v>
      </c>
      <c r="B1138" t="s">
        <v>4345</v>
      </c>
      <c r="C1138" t="str">
        <f t="shared" si="17"/>
        <v>DZOum el Bouaghi</v>
      </c>
    </row>
    <row r="1139" spans="1:3">
      <c r="A1139" t="s">
        <v>4346</v>
      </c>
      <c r="B1139" t="s">
        <v>4347</v>
      </c>
      <c r="C1139" t="str">
        <f t="shared" si="17"/>
        <v>DZBatna</v>
      </c>
    </row>
    <row r="1140" spans="1:3">
      <c r="A1140" t="s">
        <v>4383</v>
      </c>
      <c r="B1140" t="s">
        <v>4384</v>
      </c>
      <c r="C1140" t="str">
        <f t="shared" si="17"/>
        <v>DZBéjaïa</v>
      </c>
    </row>
    <row r="1141" spans="1:3">
      <c r="A1141" t="s">
        <v>4361</v>
      </c>
      <c r="B1141" t="s">
        <v>4362</v>
      </c>
      <c r="C1141" t="str">
        <f t="shared" si="17"/>
        <v>DZBiskra</v>
      </c>
    </row>
    <row r="1142" spans="1:3">
      <c r="A1142" t="s">
        <v>4354</v>
      </c>
      <c r="B1142" t="s">
        <v>4355</v>
      </c>
      <c r="C1142" t="str">
        <f t="shared" si="17"/>
        <v>DZBéchar</v>
      </c>
    </row>
    <row r="1143" spans="1:3">
      <c r="A1143" t="s">
        <v>4324</v>
      </c>
      <c r="B1143" t="s">
        <v>4325</v>
      </c>
      <c r="C1143" t="str">
        <f t="shared" si="17"/>
        <v>DZBlida</v>
      </c>
    </row>
    <row r="1144" spans="1:3">
      <c r="A1144" t="s">
        <v>4393</v>
      </c>
      <c r="B1144" t="s">
        <v>4394</v>
      </c>
      <c r="C1144" t="str">
        <f t="shared" si="17"/>
        <v>DZBouira</v>
      </c>
    </row>
    <row r="1145" spans="1:3">
      <c r="A1145" t="s">
        <v>4385</v>
      </c>
      <c r="B1145" t="s">
        <v>4386</v>
      </c>
      <c r="C1145" t="str">
        <f t="shared" si="17"/>
        <v>DZTamanrasset</v>
      </c>
    </row>
    <row r="1146" spans="1:3">
      <c r="A1146" t="s">
        <v>4373</v>
      </c>
      <c r="B1146" t="s">
        <v>4374</v>
      </c>
      <c r="C1146" t="str">
        <f t="shared" si="17"/>
        <v>DZTébessa</v>
      </c>
    </row>
    <row r="1147" spans="1:3">
      <c r="A1147" t="s">
        <v>4387</v>
      </c>
      <c r="B1147" t="s">
        <v>4388</v>
      </c>
      <c r="C1147" t="str">
        <f t="shared" si="17"/>
        <v>DZTlemcen</v>
      </c>
    </row>
    <row r="1148" spans="1:3">
      <c r="A1148" t="s">
        <v>4326</v>
      </c>
      <c r="B1148" t="s">
        <v>4327</v>
      </c>
      <c r="C1148" t="str">
        <f t="shared" si="17"/>
        <v>DZTiaret</v>
      </c>
    </row>
    <row r="1149" spans="1:3">
      <c r="A1149" t="s">
        <v>4328</v>
      </c>
      <c r="B1149" t="s">
        <v>4329</v>
      </c>
      <c r="C1149" t="str">
        <f t="shared" si="17"/>
        <v>DZTizi Ouzou</v>
      </c>
    </row>
    <row r="1150" spans="1:3">
      <c r="A1150" t="s">
        <v>4356</v>
      </c>
      <c r="B1150" t="s">
        <v>4357</v>
      </c>
      <c r="C1150" t="str">
        <f t="shared" si="17"/>
        <v>DZAlger</v>
      </c>
    </row>
    <row r="1151" spans="1:3">
      <c r="A1151" t="s">
        <v>4407</v>
      </c>
      <c r="B1151" t="s">
        <v>4408</v>
      </c>
      <c r="C1151" t="str">
        <f t="shared" si="17"/>
        <v>DZDjelfa</v>
      </c>
    </row>
    <row r="1152" spans="1:3">
      <c r="A1152" t="s">
        <v>4409</v>
      </c>
      <c r="B1152" t="s">
        <v>4410</v>
      </c>
      <c r="C1152" t="str">
        <f t="shared" si="17"/>
        <v>DZJijel</v>
      </c>
    </row>
    <row r="1153" spans="1:3">
      <c r="A1153" t="s">
        <v>4330</v>
      </c>
      <c r="B1153" t="s">
        <v>4331</v>
      </c>
      <c r="C1153" t="str">
        <f t="shared" si="17"/>
        <v>DZSétif</v>
      </c>
    </row>
    <row r="1154" spans="1:3">
      <c r="A1154" t="s">
        <v>4332</v>
      </c>
      <c r="B1154" t="s">
        <v>4333</v>
      </c>
      <c r="C1154" t="str">
        <f t="shared" si="17"/>
        <v>DZSaïda</v>
      </c>
    </row>
    <row r="1155" spans="1:3">
      <c r="A1155" t="s">
        <v>4395</v>
      </c>
      <c r="B1155" t="s">
        <v>4396</v>
      </c>
      <c r="C1155" t="str">
        <f t="shared" ref="C1155:C1218" si="18">LEFT(A1155,2)&amp;B1155</f>
        <v>DZSkikda</v>
      </c>
    </row>
    <row r="1156" spans="1:3">
      <c r="A1156" t="s">
        <v>4411</v>
      </c>
      <c r="B1156" t="s">
        <v>4412</v>
      </c>
      <c r="C1156" t="str">
        <f t="shared" si="18"/>
        <v>DZSidi Bel Abbès</v>
      </c>
    </row>
    <row r="1157" spans="1:3">
      <c r="A1157" t="s">
        <v>4348</v>
      </c>
      <c r="B1157" t="s">
        <v>4349</v>
      </c>
      <c r="C1157" t="str">
        <f t="shared" si="18"/>
        <v>DZAnnaba</v>
      </c>
    </row>
    <row r="1158" spans="1:3">
      <c r="A1158" t="s">
        <v>4363</v>
      </c>
      <c r="B1158" t="s">
        <v>4364</v>
      </c>
      <c r="C1158" t="str">
        <f t="shared" si="18"/>
        <v>DZGuelma</v>
      </c>
    </row>
    <row r="1159" spans="1:3">
      <c r="A1159" t="s">
        <v>4397</v>
      </c>
      <c r="B1159" t="s">
        <v>4398</v>
      </c>
      <c r="C1159" t="str">
        <f t="shared" si="18"/>
        <v>DZConstantine</v>
      </c>
    </row>
    <row r="1160" spans="1:3">
      <c r="A1160" t="s">
        <v>4375</v>
      </c>
      <c r="B1160" t="s">
        <v>4376</v>
      </c>
      <c r="C1160" t="str">
        <f t="shared" si="18"/>
        <v>DZMédéa</v>
      </c>
    </row>
    <row r="1161" spans="1:3">
      <c r="A1161" t="s">
        <v>4389</v>
      </c>
      <c r="B1161" t="s">
        <v>4390</v>
      </c>
      <c r="C1161" t="str">
        <f t="shared" si="18"/>
        <v>DZMostaganem</v>
      </c>
    </row>
    <row r="1162" spans="1:3">
      <c r="A1162" t="s">
        <v>4358</v>
      </c>
      <c r="B1162" t="s">
        <v>12773</v>
      </c>
      <c r="C1162" t="str">
        <f t="shared" si="18"/>
        <v>DZM'sila</v>
      </c>
    </row>
    <row r="1163" spans="1:3">
      <c r="A1163" t="s">
        <v>4377</v>
      </c>
      <c r="B1163" t="s">
        <v>4378</v>
      </c>
      <c r="C1163" t="str">
        <f t="shared" si="18"/>
        <v>DZMascara</v>
      </c>
    </row>
    <row r="1164" spans="1:3">
      <c r="A1164" t="s">
        <v>4413</v>
      </c>
      <c r="B1164" t="s">
        <v>4414</v>
      </c>
      <c r="C1164" t="str">
        <f t="shared" si="18"/>
        <v>DZOuargla</v>
      </c>
    </row>
    <row r="1165" spans="1:3">
      <c r="A1165" t="s">
        <v>4359</v>
      </c>
      <c r="B1165" t="s">
        <v>4360</v>
      </c>
      <c r="C1165" t="str">
        <f t="shared" si="18"/>
        <v>DZOran</v>
      </c>
    </row>
    <row r="1166" spans="1:3">
      <c r="A1166" t="s">
        <v>4399</v>
      </c>
      <c r="B1166" t="s">
        <v>4400</v>
      </c>
      <c r="C1166" t="str">
        <f t="shared" si="18"/>
        <v>DZEl Bayadh</v>
      </c>
    </row>
    <row r="1167" spans="1:3">
      <c r="A1167" t="s">
        <v>4365</v>
      </c>
      <c r="B1167" t="s">
        <v>4366</v>
      </c>
      <c r="C1167" t="str">
        <f t="shared" si="18"/>
        <v>DZIllizi</v>
      </c>
    </row>
    <row r="1168" spans="1:3">
      <c r="A1168" t="s">
        <v>4379</v>
      </c>
      <c r="B1168" t="s">
        <v>4380</v>
      </c>
      <c r="C1168" t="str">
        <f t="shared" si="18"/>
        <v>DZBordj Bou Arréridj</v>
      </c>
    </row>
    <row r="1169" spans="1:3">
      <c r="A1169" t="s">
        <v>4334</v>
      </c>
      <c r="B1169" t="s">
        <v>4335</v>
      </c>
      <c r="C1169" t="str">
        <f t="shared" si="18"/>
        <v>DZBoumerdès</v>
      </c>
    </row>
    <row r="1170" spans="1:3">
      <c r="A1170" t="s">
        <v>4367</v>
      </c>
      <c r="B1170" t="s">
        <v>4368</v>
      </c>
      <c r="C1170" t="str">
        <f t="shared" si="18"/>
        <v>DZEl Tarf</v>
      </c>
    </row>
    <row r="1171" spans="1:3">
      <c r="A1171" t="s">
        <v>4381</v>
      </c>
      <c r="B1171" t="s">
        <v>4382</v>
      </c>
      <c r="C1171" t="str">
        <f t="shared" si="18"/>
        <v>DZTindouf</v>
      </c>
    </row>
    <row r="1172" spans="1:3">
      <c r="A1172" t="s">
        <v>4369</v>
      </c>
      <c r="B1172" t="s">
        <v>4370</v>
      </c>
      <c r="C1172" t="str">
        <f t="shared" si="18"/>
        <v>DZTissemsilt</v>
      </c>
    </row>
    <row r="1173" spans="1:3">
      <c r="A1173" t="s">
        <v>4350</v>
      </c>
      <c r="B1173" t="s">
        <v>4351</v>
      </c>
      <c r="C1173" t="str">
        <f t="shared" si="18"/>
        <v>DZEl Oued</v>
      </c>
    </row>
    <row r="1174" spans="1:3">
      <c r="A1174" t="s">
        <v>4391</v>
      </c>
      <c r="B1174" t="s">
        <v>4392</v>
      </c>
      <c r="C1174" t="str">
        <f t="shared" si="18"/>
        <v>DZKhenchela</v>
      </c>
    </row>
    <row r="1175" spans="1:3">
      <c r="A1175" t="s">
        <v>4336</v>
      </c>
      <c r="B1175" t="s">
        <v>4337</v>
      </c>
      <c r="C1175" t="str">
        <f t="shared" si="18"/>
        <v>DZSouk Ahras</v>
      </c>
    </row>
    <row r="1176" spans="1:3">
      <c r="A1176" t="s">
        <v>4338</v>
      </c>
      <c r="B1176" t="s">
        <v>4339</v>
      </c>
      <c r="C1176" t="str">
        <f t="shared" si="18"/>
        <v>DZTipaza</v>
      </c>
    </row>
    <row r="1177" spans="1:3">
      <c r="A1177" t="s">
        <v>4401</v>
      </c>
      <c r="B1177" t="s">
        <v>4402</v>
      </c>
      <c r="C1177" t="str">
        <f t="shared" si="18"/>
        <v>DZMila</v>
      </c>
    </row>
    <row r="1178" spans="1:3">
      <c r="A1178" t="s">
        <v>4340</v>
      </c>
      <c r="B1178" t="s">
        <v>4341</v>
      </c>
      <c r="C1178" t="str">
        <f t="shared" si="18"/>
        <v>DZAïn Defla</v>
      </c>
    </row>
    <row r="1179" spans="1:3">
      <c r="A1179" t="s">
        <v>4371</v>
      </c>
      <c r="B1179" t="s">
        <v>4372</v>
      </c>
      <c r="C1179" t="str">
        <f t="shared" si="18"/>
        <v>DZNaama</v>
      </c>
    </row>
    <row r="1180" spans="1:3">
      <c r="A1180" t="s">
        <v>4403</v>
      </c>
      <c r="B1180" t="s">
        <v>4404</v>
      </c>
      <c r="C1180" t="str">
        <f t="shared" si="18"/>
        <v>DZAïn Témouchent</v>
      </c>
    </row>
    <row r="1181" spans="1:3">
      <c r="A1181" t="s">
        <v>4415</v>
      </c>
      <c r="B1181" t="s">
        <v>4416</v>
      </c>
      <c r="C1181" t="str">
        <f t="shared" si="18"/>
        <v>DZGhardaïa</v>
      </c>
    </row>
    <row r="1182" spans="1:3">
      <c r="A1182" t="s">
        <v>4405</v>
      </c>
      <c r="B1182" t="s">
        <v>4406</v>
      </c>
      <c r="C1182" t="str">
        <f t="shared" si="18"/>
        <v>DZRelizane</v>
      </c>
    </row>
    <row r="1183" spans="1:3">
      <c r="A1183" t="s">
        <v>4417</v>
      </c>
      <c r="B1183" t="s">
        <v>4418</v>
      </c>
      <c r="C1183" t="str">
        <f t="shared" si="18"/>
        <v>ECAzuay</v>
      </c>
    </row>
    <row r="1184" spans="1:3">
      <c r="A1184" t="s">
        <v>4440</v>
      </c>
      <c r="B1184" t="s">
        <v>3884</v>
      </c>
      <c r="C1184" t="str">
        <f t="shared" si="18"/>
        <v>ECBolívar</v>
      </c>
    </row>
    <row r="1185" spans="1:3">
      <c r="A1185" t="s">
        <v>4450</v>
      </c>
      <c r="B1185" t="s">
        <v>4451</v>
      </c>
      <c r="C1185" t="str">
        <f t="shared" si="18"/>
        <v>ECCarchi</v>
      </c>
    </row>
    <row r="1186" spans="1:3">
      <c r="A1186" t="s">
        <v>4419</v>
      </c>
      <c r="B1186" t="s">
        <v>4420</v>
      </c>
      <c r="C1186" t="str">
        <f t="shared" si="18"/>
        <v>ECOrellana</v>
      </c>
    </row>
    <row r="1187" spans="1:3">
      <c r="A1187" t="s">
        <v>4442</v>
      </c>
      <c r="B1187" t="s">
        <v>4443</v>
      </c>
      <c r="C1187" t="str">
        <f t="shared" si="18"/>
        <v>ECEsmeraldas</v>
      </c>
    </row>
    <row r="1188" spans="1:3">
      <c r="A1188" t="s">
        <v>4452</v>
      </c>
      <c r="B1188" t="s">
        <v>4453</v>
      </c>
      <c r="C1188" t="str">
        <f t="shared" si="18"/>
        <v>ECCañar</v>
      </c>
    </row>
    <row r="1189" spans="1:3">
      <c r="A1189" t="s">
        <v>4444</v>
      </c>
      <c r="B1189" t="s">
        <v>4445</v>
      </c>
      <c r="C1189" t="str">
        <f t="shared" si="18"/>
        <v>ECGuayas</v>
      </c>
    </row>
    <row r="1190" spans="1:3">
      <c r="A1190" t="s">
        <v>4428</v>
      </c>
      <c r="B1190" t="s">
        <v>4429</v>
      </c>
      <c r="C1190" t="str">
        <f t="shared" si="18"/>
        <v>ECChimborazo</v>
      </c>
    </row>
    <row r="1191" spans="1:3">
      <c r="A1191" t="s">
        <v>4432</v>
      </c>
      <c r="B1191" t="s">
        <v>4433</v>
      </c>
      <c r="C1191" t="str">
        <f t="shared" si="18"/>
        <v>ECImbabura</v>
      </c>
    </row>
    <row r="1192" spans="1:3">
      <c r="A1192" t="s">
        <v>4421</v>
      </c>
      <c r="B1192" t="s">
        <v>4422</v>
      </c>
      <c r="C1192" t="str">
        <f t="shared" si="18"/>
        <v>ECLoja</v>
      </c>
    </row>
    <row r="1193" spans="1:3">
      <c r="A1193" t="s">
        <v>4434</v>
      </c>
      <c r="B1193" t="s">
        <v>4435</v>
      </c>
      <c r="C1193" t="str">
        <f t="shared" si="18"/>
        <v>ECManabí</v>
      </c>
    </row>
    <row r="1194" spans="1:3">
      <c r="A1194" t="s">
        <v>4457</v>
      </c>
      <c r="B1194" t="s">
        <v>4458</v>
      </c>
      <c r="C1194" t="str">
        <f t="shared" si="18"/>
        <v>ECNapo</v>
      </c>
    </row>
    <row r="1195" spans="1:3">
      <c r="A1195" t="s">
        <v>4423</v>
      </c>
      <c r="B1195" t="s">
        <v>4424</v>
      </c>
      <c r="C1195" t="str">
        <f t="shared" si="18"/>
        <v>ECEl Oro</v>
      </c>
    </row>
    <row r="1196" spans="1:3">
      <c r="A1196" t="s">
        <v>4436</v>
      </c>
      <c r="B1196" t="s">
        <v>4437</v>
      </c>
      <c r="C1196" t="str">
        <f t="shared" si="18"/>
        <v>ECPichincha</v>
      </c>
    </row>
    <row r="1197" spans="1:3">
      <c r="A1197" t="s">
        <v>4441</v>
      </c>
      <c r="B1197" t="s">
        <v>3810</v>
      </c>
      <c r="C1197" t="str">
        <f t="shared" si="18"/>
        <v>ECLos Ríos</v>
      </c>
    </row>
    <row r="1198" spans="1:3">
      <c r="A1198" t="s">
        <v>4454</v>
      </c>
      <c r="B1198" t="s">
        <v>13548</v>
      </c>
      <c r="C1198" t="str">
        <f t="shared" si="18"/>
        <v>ECMorona Santiago</v>
      </c>
    </row>
    <row r="1199" spans="1:3">
      <c r="A1199" t="s">
        <v>4430</v>
      </c>
      <c r="B1199" t="s">
        <v>4431</v>
      </c>
      <c r="C1199" t="str">
        <f t="shared" si="18"/>
        <v>ECSanto Domingo de los Tsáchilas</v>
      </c>
    </row>
    <row r="1200" spans="1:3">
      <c r="A1200" t="s">
        <v>4425</v>
      </c>
      <c r="B1200" t="s">
        <v>4426</v>
      </c>
      <c r="C1200" t="str">
        <f t="shared" si="18"/>
        <v>ECSanta Elena</v>
      </c>
    </row>
    <row r="1201" spans="1:3">
      <c r="A1201" t="s">
        <v>4459</v>
      </c>
      <c r="B1201" t="s">
        <v>4460</v>
      </c>
      <c r="C1201" t="str">
        <f t="shared" si="18"/>
        <v>ECTungurahua</v>
      </c>
    </row>
    <row r="1202" spans="1:3">
      <c r="A1202" t="s">
        <v>4455</v>
      </c>
      <c r="B1202" t="s">
        <v>4456</v>
      </c>
      <c r="C1202" t="str">
        <f t="shared" si="18"/>
        <v>ECSucumbíos</v>
      </c>
    </row>
    <row r="1203" spans="1:3">
      <c r="A1203" t="s">
        <v>4438</v>
      </c>
      <c r="B1203" t="s">
        <v>4439</v>
      </c>
      <c r="C1203" t="str">
        <f t="shared" si="18"/>
        <v>ECGalápagos</v>
      </c>
    </row>
    <row r="1204" spans="1:3">
      <c r="A1204" t="s">
        <v>4446</v>
      </c>
      <c r="B1204" t="s">
        <v>4447</v>
      </c>
      <c r="C1204" t="str">
        <f t="shared" si="18"/>
        <v>ECCotopaxi</v>
      </c>
    </row>
    <row r="1205" spans="1:3">
      <c r="A1205" t="s">
        <v>4448</v>
      </c>
      <c r="B1205" t="s">
        <v>4449</v>
      </c>
      <c r="C1205" t="str">
        <f t="shared" si="18"/>
        <v>ECPastaza</v>
      </c>
    </row>
    <row r="1206" spans="1:3">
      <c r="A1206" t="s">
        <v>4427</v>
      </c>
      <c r="B1206" t="s">
        <v>13547</v>
      </c>
      <c r="C1206" t="str">
        <f t="shared" si="18"/>
        <v>ECZamora Chinchipe</v>
      </c>
    </row>
    <row r="1207" spans="1:3">
      <c r="A1207" t="s">
        <v>4467</v>
      </c>
      <c r="B1207" t="s">
        <v>4468</v>
      </c>
      <c r="C1207" t="str">
        <f t="shared" si="18"/>
        <v>EEHarjumaa</v>
      </c>
    </row>
    <row r="1208" spans="1:3">
      <c r="A1208" t="s">
        <v>15392</v>
      </c>
      <c r="B1208" t="s">
        <v>15393</v>
      </c>
      <c r="C1208" t="str">
        <f t="shared" si="18"/>
        <v>EEKeila</v>
      </c>
    </row>
    <row r="1209" spans="1:3">
      <c r="A1209" t="s">
        <v>15394</v>
      </c>
      <c r="B1209" t="s">
        <v>15395</v>
      </c>
      <c r="C1209" t="str">
        <f t="shared" si="18"/>
        <v>EELoksa</v>
      </c>
    </row>
    <row r="1210" spans="1:3">
      <c r="A1210" t="s">
        <v>15396</v>
      </c>
      <c r="B1210" t="s">
        <v>15397</v>
      </c>
      <c r="C1210" t="str">
        <f t="shared" si="18"/>
        <v>EEMaardu</v>
      </c>
    </row>
    <row r="1211" spans="1:3">
      <c r="A1211" t="s">
        <v>15398</v>
      </c>
      <c r="B1211" t="s">
        <v>15299</v>
      </c>
      <c r="C1211" t="str">
        <f t="shared" si="18"/>
        <v>EETallinn</v>
      </c>
    </row>
    <row r="1212" spans="1:3">
      <c r="A1212" t="s">
        <v>15399</v>
      </c>
      <c r="B1212" t="s">
        <v>15400</v>
      </c>
      <c r="C1212" t="str">
        <f t="shared" si="18"/>
        <v>EEAnija</v>
      </c>
    </row>
    <row r="1213" spans="1:3">
      <c r="A1213" t="s">
        <v>15401</v>
      </c>
      <c r="B1213" t="s">
        <v>15402</v>
      </c>
      <c r="C1213" t="str">
        <f t="shared" si="18"/>
        <v>EEHarku</v>
      </c>
    </row>
    <row r="1214" spans="1:3">
      <c r="A1214" t="s">
        <v>15403</v>
      </c>
      <c r="B1214" t="s">
        <v>15404</v>
      </c>
      <c r="C1214" t="str">
        <f t="shared" si="18"/>
        <v>EEJõelähtme</v>
      </c>
    </row>
    <row r="1215" spans="1:3">
      <c r="A1215" t="s">
        <v>15405</v>
      </c>
      <c r="B1215" t="s">
        <v>15406</v>
      </c>
      <c r="C1215" t="str">
        <f t="shared" si="18"/>
        <v>EEKiili</v>
      </c>
    </row>
    <row r="1216" spans="1:3">
      <c r="A1216" t="s">
        <v>15407</v>
      </c>
      <c r="B1216" t="s">
        <v>15408</v>
      </c>
      <c r="C1216" t="str">
        <f t="shared" si="18"/>
        <v>EEKose</v>
      </c>
    </row>
    <row r="1217" spans="1:3">
      <c r="A1217" t="s">
        <v>15409</v>
      </c>
      <c r="B1217" t="s">
        <v>15410</v>
      </c>
      <c r="C1217" t="str">
        <f t="shared" si="18"/>
        <v>EEKuusalu</v>
      </c>
    </row>
    <row r="1218" spans="1:3">
      <c r="A1218" t="s">
        <v>15411</v>
      </c>
      <c r="B1218" t="s">
        <v>15412</v>
      </c>
      <c r="C1218" t="str">
        <f t="shared" si="18"/>
        <v>EELääne-Harju</v>
      </c>
    </row>
    <row r="1219" spans="1:3">
      <c r="A1219" t="s">
        <v>15413</v>
      </c>
      <c r="B1219" t="s">
        <v>15414</v>
      </c>
      <c r="C1219" t="str">
        <f t="shared" ref="C1219:C1282" si="19">LEFT(A1219,2)&amp;B1219</f>
        <v>EERaasiku</v>
      </c>
    </row>
    <row r="1220" spans="1:3">
      <c r="A1220" t="s">
        <v>15415</v>
      </c>
      <c r="B1220" t="s">
        <v>15416</v>
      </c>
      <c r="C1220" t="str">
        <f t="shared" si="19"/>
        <v>EERae</v>
      </c>
    </row>
    <row r="1221" spans="1:3">
      <c r="A1221" t="s">
        <v>15417</v>
      </c>
      <c r="B1221" t="s">
        <v>15418</v>
      </c>
      <c r="C1221" t="str">
        <f t="shared" si="19"/>
        <v>EESaku</v>
      </c>
    </row>
    <row r="1222" spans="1:3">
      <c r="A1222" t="s">
        <v>15419</v>
      </c>
      <c r="B1222" t="s">
        <v>15420</v>
      </c>
      <c r="C1222" t="str">
        <f t="shared" si="19"/>
        <v>EESaue</v>
      </c>
    </row>
    <row r="1223" spans="1:3">
      <c r="A1223" t="s">
        <v>15421</v>
      </c>
      <c r="B1223" t="s">
        <v>15422</v>
      </c>
      <c r="C1223" t="str">
        <f t="shared" si="19"/>
        <v>EEViimsi</v>
      </c>
    </row>
    <row r="1224" spans="1:3">
      <c r="A1224" t="s">
        <v>4472</v>
      </c>
      <c r="B1224" t="s">
        <v>4473</v>
      </c>
      <c r="C1224" t="str">
        <f t="shared" si="19"/>
        <v>EEHiiumaa</v>
      </c>
    </row>
    <row r="1225" spans="1:3">
      <c r="A1225" t="s">
        <v>15423</v>
      </c>
      <c r="B1225" t="s">
        <v>4473</v>
      </c>
      <c r="C1225" t="str">
        <f t="shared" si="19"/>
        <v>EEHiiumaa</v>
      </c>
    </row>
    <row r="1226" spans="1:3">
      <c r="A1226" t="s">
        <v>15424</v>
      </c>
      <c r="B1226" t="s">
        <v>1691</v>
      </c>
      <c r="C1226" t="str">
        <f t="shared" si="19"/>
        <v>EEIda-Virumaa</v>
      </c>
    </row>
    <row r="1227" spans="1:3">
      <c r="A1227" t="s">
        <v>15425</v>
      </c>
      <c r="B1227" t="s">
        <v>15426</v>
      </c>
      <c r="C1227" t="str">
        <f t="shared" si="19"/>
        <v>EEKohtla-Järve</v>
      </c>
    </row>
    <row r="1228" spans="1:3">
      <c r="A1228" t="s">
        <v>15427</v>
      </c>
      <c r="B1228" t="s">
        <v>15428</v>
      </c>
      <c r="C1228" t="str">
        <f t="shared" si="19"/>
        <v>EENarva</v>
      </c>
    </row>
    <row r="1229" spans="1:3">
      <c r="A1229" t="s">
        <v>15429</v>
      </c>
      <c r="B1229" t="s">
        <v>15430</v>
      </c>
      <c r="C1229" t="str">
        <f t="shared" si="19"/>
        <v>EENarva-Jõesuu</v>
      </c>
    </row>
    <row r="1230" spans="1:3">
      <c r="A1230" t="s">
        <v>15431</v>
      </c>
      <c r="B1230" t="s">
        <v>1690</v>
      </c>
      <c r="C1230" t="str">
        <f t="shared" si="19"/>
        <v>EESillamäe</v>
      </c>
    </row>
    <row r="1231" spans="1:3">
      <c r="A1231" t="s">
        <v>15432</v>
      </c>
      <c r="B1231" t="s">
        <v>15433</v>
      </c>
      <c r="C1231" t="str">
        <f t="shared" si="19"/>
        <v>EEAlutaguse</v>
      </c>
    </row>
    <row r="1232" spans="1:3">
      <c r="A1232" t="s">
        <v>15434</v>
      </c>
      <c r="B1232" t="s">
        <v>15435</v>
      </c>
      <c r="C1232" t="str">
        <f t="shared" si="19"/>
        <v>EEJõhvi</v>
      </c>
    </row>
    <row r="1233" spans="1:3">
      <c r="A1233" t="s">
        <v>15436</v>
      </c>
      <c r="B1233" t="s">
        <v>15437</v>
      </c>
      <c r="C1233" t="str">
        <f t="shared" si="19"/>
        <v>EELüganuse</v>
      </c>
    </row>
    <row r="1234" spans="1:3">
      <c r="A1234" t="s">
        <v>15438</v>
      </c>
      <c r="B1234" t="s">
        <v>15439</v>
      </c>
      <c r="C1234" t="str">
        <f t="shared" si="19"/>
        <v>EEToila</v>
      </c>
    </row>
    <row r="1235" spans="1:3">
      <c r="A1235" t="s">
        <v>15440</v>
      </c>
      <c r="B1235" t="s">
        <v>4462</v>
      </c>
      <c r="C1235" t="str">
        <f t="shared" si="19"/>
        <v>EEJõgevamaa</v>
      </c>
    </row>
    <row r="1236" spans="1:3">
      <c r="A1236" t="s">
        <v>15441</v>
      </c>
      <c r="B1236" t="s">
        <v>15442</v>
      </c>
      <c r="C1236" t="str">
        <f t="shared" si="19"/>
        <v>EEJõgeva</v>
      </c>
    </row>
    <row r="1237" spans="1:3">
      <c r="A1237" t="s">
        <v>15443</v>
      </c>
      <c r="B1237" t="s">
        <v>15444</v>
      </c>
      <c r="C1237" t="str">
        <f t="shared" si="19"/>
        <v>EEMustvee</v>
      </c>
    </row>
    <row r="1238" spans="1:3">
      <c r="A1238" t="s">
        <v>15445</v>
      </c>
      <c r="B1238" t="s">
        <v>15446</v>
      </c>
      <c r="C1238" t="str">
        <f t="shared" si="19"/>
        <v>EEPõltsamaa</v>
      </c>
    </row>
    <row r="1239" spans="1:3">
      <c r="A1239" t="s">
        <v>15447</v>
      </c>
      <c r="B1239" t="s">
        <v>4463</v>
      </c>
      <c r="C1239" t="str">
        <f t="shared" si="19"/>
        <v>EEJärvamaa</v>
      </c>
    </row>
    <row r="1240" spans="1:3">
      <c r="A1240" t="s">
        <v>15448</v>
      </c>
      <c r="B1240" t="s">
        <v>15449</v>
      </c>
      <c r="C1240" t="str">
        <f t="shared" si="19"/>
        <v>EEPaide</v>
      </c>
    </row>
    <row r="1241" spans="1:3">
      <c r="A1241" t="s">
        <v>15450</v>
      </c>
      <c r="B1241" t="s">
        <v>15451</v>
      </c>
      <c r="C1241" t="str">
        <f t="shared" si="19"/>
        <v>EEJärva</v>
      </c>
    </row>
    <row r="1242" spans="1:3">
      <c r="A1242" t="s">
        <v>15452</v>
      </c>
      <c r="B1242" t="s">
        <v>15453</v>
      </c>
      <c r="C1242" t="str">
        <f t="shared" si="19"/>
        <v>EETüri</v>
      </c>
    </row>
    <row r="1243" spans="1:3">
      <c r="A1243" t="s">
        <v>15454</v>
      </c>
      <c r="B1243" t="s">
        <v>4469</v>
      </c>
      <c r="C1243" t="str">
        <f t="shared" si="19"/>
        <v>EELäänemaa</v>
      </c>
    </row>
    <row r="1244" spans="1:3">
      <c r="A1244" t="s">
        <v>15455</v>
      </c>
      <c r="B1244" t="s">
        <v>15456</v>
      </c>
      <c r="C1244" t="str">
        <f t="shared" si="19"/>
        <v>EEHaapsalu</v>
      </c>
    </row>
    <row r="1245" spans="1:3">
      <c r="A1245" t="s">
        <v>15457</v>
      </c>
      <c r="B1245" t="s">
        <v>15458</v>
      </c>
      <c r="C1245" t="str">
        <f t="shared" si="19"/>
        <v>EELääne-Nigula</v>
      </c>
    </row>
    <row r="1246" spans="1:3">
      <c r="A1246" t="s">
        <v>15459</v>
      </c>
      <c r="B1246" t="s">
        <v>15460</v>
      </c>
      <c r="C1246" t="str">
        <f t="shared" si="19"/>
        <v>EEVormsi</v>
      </c>
    </row>
    <row r="1247" spans="1:3">
      <c r="A1247" t="s">
        <v>15461</v>
      </c>
      <c r="B1247" t="s">
        <v>4470</v>
      </c>
      <c r="C1247" t="str">
        <f t="shared" si="19"/>
        <v>EELääne-Virumaa</v>
      </c>
    </row>
    <row r="1248" spans="1:3">
      <c r="A1248" t="s">
        <v>15462</v>
      </c>
      <c r="B1248" t="s">
        <v>15463</v>
      </c>
      <c r="C1248" t="str">
        <f t="shared" si="19"/>
        <v>EERakvere</v>
      </c>
    </row>
    <row r="1249" spans="1:3">
      <c r="A1249" t="s">
        <v>15464</v>
      </c>
      <c r="B1249" t="s">
        <v>15465</v>
      </c>
      <c r="C1249" t="str">
        <f t="shared" si="19"/>
        <v>EEHaljala</v>
      </c>
    </row>
    <row r="1250" spans="1:3">
      <c r="A1250" t="s">
        <v>15466</v>
      </c>
      <c r="B1250" t="s">
        <v>15467</v>
      </c>
      <c r="C1250" t="str">
        <f t="shared" si="19"/>
        <v>EEKadrina</v>
      </c>
    </row>
    <row r="1251" spans="1:3">
      <c r="A1251" t="s">
        <v>15468</v>
      </c>
      <c r="B1251" t="s">
        <v>15463</v>
      </c>
      <c r="C1251" t="str">
        <f t="shared" si="19"/>
        <v>EERakvere</v>
      </c>
    </row>
    <row r="1252" spans="1:3">
      <c r="A1252" t="s">
        <v>15469</v>
      </c>
      <c r="B1252" t="s">
        <v>15470</v>
      </c>
      <c r="C1252" t="str">
        <f t="shared" si="19"/>
        <v>EETapa</v>
      </c>
    </row>
    <row r="1253" spans="1:3">
      <c r="A1253" t="s">
        <v>15471</v>
      </c>
      <c r="B1253" t="s">
        <v>15472</v>
      </c>
      <c r="C1253" t="str">
        <f t="shared" si="19"/>
        <v>EEVinni</v>
      </c>
    </row>
    <row r="1254" spans="1:3">
      <c r="A1254" t="s">
        <v>15473</v>
      </c>
      <c r="B1254" t="s">
        <v>15474</v>
      </c>
      <c r="C1254" t="str">
        <f t="shared" si="19"/>
        <v>EEViru-Nigula</v>
      </c>
    </row>
    <row r="1255" spans="1:3">
      <c r="A1255" t="s">
        <v>15475</v>
      </c>
      <c r="B1255" t="s">
        <v>15476</v>
      </c>
      <c r="C1255" t="str">
        <f t="shared" si="19"/>
        <v>EEVäike-Maarja</v>
      </c>
    </row>
    <row r="1256" spans="1:3">
      <c r="A1256" t="s">
        <v>15477</v>
      </c>
      <c r="B1256" t="s">
        <v>4471</v>
      </c>
      <c r="C1256" t="str">
        <f t="shared" si="19"/>
        <v>EEPõlvamaa</v>
      </c>
    </row>
    <row r="1257" spans="1:3">
      <c r="A1257" t="s">
        <v>15478</v>
      </c>
      <c r="B1257" t="s">
        <v>15479</v>
      </c>
      <c r="C1257" t="str">
        <f t="shared" si="19"/>
        <v>EEKanepi</v>
      </c>
    </row>
    <row r="1258" spans="1:3">
      <c r="A1258" t="s">
        <v>15480</v>
      </c>
      <c r="B1258" t="s">
        <v>15481</v>
      </c>
      <c r="C1258" t="str">
        <f t="shared" si="19"/>
        <v>EEPõlva</v>
      </c>
    </row>
    <row r="1259" spans="1:3">
      <c r="A1259" t="s">
        <v>15482</v>
      </c>
      <c r="B1259" t="s">
        <v>15483</v>
      </c>
      <c r="C1259" t="str">
        <f t="shared" si="19"/>
        <v>EERäpina</v>
      </c>
    </row>
    <row r="1260" spans="1:3">
      <c r="A1260" t="s">
        <v>15484</v>
      </c>
      <c r="B1260" t="s">
        <v>4474</v>
      </c>
      <c r="C1260" t="str">
        <f t="shared" si="19"/>
        <v>EEPärnumaa</v>
      </c>
    </row>
    <row r="1261" spans="1:3">
      <c r="A1261" t="s">
        <v>15485</v>
      </c>
      <c r="B1261" t="s">
        <v>15486</v>
      </c>
      <c r="C1261" t="str">
        <f t="shared" si="19"/>
        <v>EEPärnu</v>
      </c>
    </row>
    <row r="1262" spans="1:3">
      <c r="A1262" t="s">
        <v>15487</v>
      </c>
      <c r="B1262" t="s">
        <v>15488</v>
      </c>
      <c r="C1262" t="str">
        <f t="shared" si="19"/>
        <v>EEHäädemeeste</v>
      </c>
    </row>
    <row r="1263" spans="1:3">
      <c r="A1263" t="s">
        <v>15489</v>
      </c>
      <c r="B1263" t="s">
        <v>15490</v>
      </c>
      <c r="C1263" t="str">
        <f t="shared" si="19"/>
        <v>EEKihnu</v>
      </c>
    </row>
    <row r="1264" spans="1:3">
      <c r="A1264" t="s">
        <v>15491</v>
      </c>
      <c r="B1264" t="s">
        <v>15492</v>
      </c>
      <c r="C1264" t="str">
        <f t="shared" si="19"/>
        <v>EELääneranna</v>
      </c>
    </row>
    <row r="1265" spans="1:3">
      <c r="A1265" t="s">
        <v>15493</v>
      </c>
      <c r="B1265" t="s">
        <v>15494</v>
      </c>
      <c r="C1265" t="str">
        <f t="shared" si="19"/>
        <v>EEPõhja-Pärnumaa</v>
      </c>
    </row>
    <row r="1266" spans="1:3">
      <c r="A1266" t="s">
        <v>15495</v>
      </c>
      <c r="B1266" t="s">
        <v>15496</v>
      </c>
      <c r="C1266" t="str">
        <f t="shared" si="19"/>
        <v>EESaarde</v>
      </c>
    </row>
    <row r="1267" spans="1:3">
      <c r="A1267" t="s">
        <v>15497</v>
      </c>
      <c r="B1267" t="s">
        <v>15498</v>
      </c>
      <c r="C1267" t="str">
        <f t="shared" si="19"/>
        <v>EETori</v>
      </c>
    </row>
    <row r="1268" spans="1:3">
      <c r="A1268" t="s">
        <v>15499</v>
      </c>
      <c r="B1268" t="s">
        <v>4464</v>
      </c>
      <c r="C1268" t="str">
        <f t="shared" si="19"/>
        <v>EERaplamaa</v>
      </c>
    </row>
    <row r="1269" spans="1:3">
      <c r="A1269" t="s">
        <v>15500</v>
      </c>
      <c r="B1269" t="s">
        <v>15501</v>
      </c>
      <c r="C1269" t="str">
        <f t="shared" si="19"/>
        <v>EEKehtna</v>
      </c>
    </row>
    <row r="1270" spans="1:3">
      <c r="A1270" t="s">
        <v>15502</v>
      </c>
      <c r="B1270" t="s">
        <v>15503</v>
      </c>
      <c r="C1270" t="str">
        <f t="shared" si="19"/>
        <v>EEKohila</v>
      </c>
    </row>
    <row r="1271" spans="1:3">
      <c r="A1271" t="s">
        <v>15504</v>
      </c>
      <c r="B1271" t="s">
        <v>15505</v>
      </c>
      <c r="C1271" t="str">
        <f t="shared" si="19"/>
        <v>EEMärjamaa</v>
      </c>
    </row>
    <row r="1272" spans="1:3">
      <c r="A1272" t="s">
        <v>15506</v>
      </c>
      <c r="B1272" t="s">
        <v>15507</v>
      </c>
      <c r="C1272" t="str">
        <f t="shared" si="19"/>
        <v>EERapla</v>
      </c>
    </row>
    <row r="1273" spans="1:3">
      <c r="A1273" t="s">
        <v>4475</v>
      </c>
      <c r="B1273" t="s">
        <v>4476</v>
      </c>
      <c r="C1273" t="str">
        <f t="shared" si="19"/>
        <v>EESaaremaa</v>
      </c>
    </row>
    <row r="1274" spans="1:3">
      <c r="A1274" t="s">
        <v>15508</v>
      </c>
      <c r="B1274" t="s">
        <v>15509</v>
      </c>
      <c r="C1274" t="str">
        <f t="shared" si="19"/>
        <v>EEMuhu</v>
      </c>
    </row>
    <row r="1275" spans="1:3">
      <c r="A1275" t="s">
        <v>15510</v>
      </c>
      <c r="B1275" t="s">
        <v>15511</v>
      </c>
      <c r="C1275" t="str">
        <f t="shared" si="19"/>
        <v>EERuhnu</v>
      </c>
    </row>
    <row r="1276" spans="1:3">
      <c r="A1276" t="s">
        <v>15512</v>
      </c>
      <c r="B1276" t="s">
        <v>4476</v>
      </c>
      <c r="C1276" t="str">
        <f t="shared" si="19"/>
        <v>EESaaremaa</v>
      </c>
    </row>
    <row r="1277" spans="1:3">
      <c r="A1277" t="s">
        <v>15513</v>
      </c>
      <c r="B1277" t="s">
        <v>4461</v>
      </c>
      <c r="C1277" t="str">
        <f t="shared" si="19"/>
        <v>EETartumaa</v>
      </c>
    </row>
    <row r="1278" spans="1:3">
      <c r="A1278" t="s">
        <v>15514</v>
      </c>
      <c r="B1278" t="s">
        <v>15515</v>
      </c>
      <c r="C1278" t="str">
        <f t="shared" si="19"/>
        <v>EETartu</v>
      </c>
    </row>
    <row r="1279" spans="1:3">
      <c r="A1279" t="s">
        <v>15516</v>
      </c>
      <c r="B1279" t="s">
        <v>15517</v>
      </c>
      <c r="C1279" t="str">
        <f t="shared" si="19"/>
        <v>EEElva</v>
      </c>
    </row>
    <row r="1280" spans="1:3">
      <c r="A1280" t="s">
        <v>15518</v>
      </c>
      <c r="B1280" t="s">
        <v>15519</v>
      </c>
      <c r="C1280" t="str">
        <f t="shared" si="19"/>
        <v>EEKambja</v>
      </c>
    </row>
    <row r="1281" spans="1:3">
      <c r="A1281" t="s">
        <v>15520</v>
      </c>
      <c r="B1281" t="s">
        <v>15521</v>
      </c>
      <c r="C1281" t="str">
        <f t="shared" si="19"/>
        <v>EEKastre</v>
      </c>
    </row>
    <row r="1282" spans="1:3">
      <c r="A1282" t="s">
        <v>15522</v>
      </c>
      <c r="B1282" t="s">
        <v>15523</v>
      </c>
      <c r="C1282" t="str">
        <f t="shared" si="19"/>
        <v>EELuunja</v>
      </c>
    </row>
    <row r="1283" spans="1:3">
      <c r="A1283" t="s">
        <v>15524</v>
      </c>
      <c r="B1283" t="s">
        <v>15525</v>
      </c>
      <c r="C1283" t="str">
        <f t="shared" ref="C1283:C1346" si="20">LEFT(A1283,2)&amp;B1283</f>
        <v>EENõo</v>
      </c>
    </row>
    <row r="1284" spans="1:3">
      <c r="A1284" t="s">
        <v>15526</v>
      </c>
      <c r="B1284" t="s">
        <v>15527</v>
      </c>
      <c r="C1284" t="str">
        <f t="shared" si="20"/>
        <v>EEPeipsiääre</v>
      </c>
    </row>
    <row r="1285" spans="1:3">
      <c r="A1285" t="s">
        <v>15528</v>
      </c>
      <c r="B1285" t="s">
        <v>15515</v>
      </c>
      <c r="C1285" t="str">
        <f t="shared" si="20"/>
        <v>EETartu</v>
      </c>
    </row>
    <row r="1286" spans="1:3">
      <c r="A1286" t="s">
        <v>15529</v>
      </c>
      <c r="B1286" t="s">
        <v>4477</v>
      </c>
      <c r="C1286" t="str">
        <f t="shared" si="20"/>
        <v>EEValgamaa</v>
      </c>
    </row>
    <row r="1287" spans="1:3">
      <c r="A1287" t="s">
        <v>15530</v>
      </c>
      <c r="B1287" t="s">
        <v>15531</v>
      </c>
      <c r="C1287" t="str">
        <f t="shared" si="20"/>
        <v>EEOtepää</v>
      </c>
    </row>
    <row r="1288" spans="1:3">
      <c r="A1288" t="s">
        <v>15532</v>
      </c>
      <c r="B1288" t="s">
        <v>15533</v>
      </c>
      <c r="C1288" t="str">
        <f t="shared" si="20"/>
        <v>EETõrva</v>
      </c>
    </row>
    <row r="1289" spans="1:3">
      <c r="A1289" t="s">
        <v>15534</v>
      </c>
      <c r="B1289" t="s">
        <v>15535</v>
      </c>
      <c r="C1289" t="str">
        <f t="shared" si="20"/>
        <v>EEValga</v>
      </c>
    </row>
    <row r="1290" spans="1:3">
      <c r="A1290" t="s">
        <v>4465</v>
      </c>
      <c r="B1290" t="s">
        <v>4466</v>
      </c>
      <c r="C1290" t="str">
        <f t="shared" si="20"/>
        <v>EEViljandimaa</v>
      </c>
    </row>
    <row r="1291" spans="1:3">
      <c r="A1291" t="s">
        <v>15536</v>
      </c>
      <c r="B1291" t="s">
        <v>15537</v>
      </c>
      <c r="C1291" t="str">
        <f t="shared" si="20"/>
        <v>EEViljandi</v>
      </c>
    </row>
    <row r="1292" spans="1:3">
      <c r="A1292" t="s">
        <v>15538</v>
      </c>
      <c r="B1292" t="s">
        <v>15539</v>
      </c>
      <c r="C1292" t="str">
        <f t="shared" si="20"/>
        <v>EEMulgi</v>
      </c>
    </row>
    <row r="1293" spans="1:3">
      <c r="A1293" t="s">
        <v>15540</v>
      </c>
      <c r="B1293" t="s">
        <v>15541</v>
      </c>
      <c r="C1293" t="str">
        <f t="shared" si="20"/>
        <v>EEPõhja-Sakala</v>
      </c>
    </row>
    <row r="1294" spans="1:3">
      <c r="A1294" t="s">
        <v>15542</v>
      </c>
      <c r="B1294" t="s">
        <v>15537</v>
      </c>
      <c r="C1294" t="str">
        <f t="shared" si="20"/>
        <v>EEViljandi</v>
      </c>
    </row>
    <row r="1295" spans="1:3">
      <c r="A1295" t="s">
        <v>15543</v>
      </c>
      <c r="B1295" t="s">
        <v>4478</v>
      </c>
      <c r="C1295" t="str">
        <f t="shared" si="20"/>
        <v>EEVõrumaa</v>
      </c>
    </row>
    <row r="1296" spans="1:3">
      <c r="A1296" t="s">
        <v>15544</v>
      </c>
      <c r="B1296" t="s">
        <v>15545</v>
      </c>
      <c r="C1296" t="str">
        <f t="shared" si="20"/>
        <v>EEVõru</v>
      </c>
    </row>
    <row r="1297" spans="1:3">
      <c r="A1297" t="s">
        <v>15546</v>
      </c>
      <c r="B1297" t="s">
        <v>15547</v>
      </c>
      <c r="C1297" t="str">
        <f t="shared" si="20"/>
        <v>EEAntsla</v>
      </c>
    </row>
    <row r="1298" spans="1:3">
      <c r="A1298" t="s">
        <v>15548</v>
      </c>
      <c r="B1298" t="s">
        <v>15549</v>
      </c>
      <c r="C1298" t="str">
        <f t="shared" si="20"/>
        <v>EERõuge</v>
      </c>
    </row>
    <row r="1299" spans="1:3">
      <c r="A1299" t="s">
        <v>15550</v>
      </c>
      <c r="B1299" t="s">
        <v>15551</v>
      </c>
      <c r="C1299" t="str">
        <f t="shared" si="20"/>
        <v>EESetomaa</v>
      </c>
    </row>
    <row r="1300" spans="1:3">
      <c r="A1300" t="s">
        <v>15552</v>
      </c>
      <c r="B1300" t="s">
        <v>15545</v>
      </c>
      <c r="C1300" t="str">
        <f t="shared" si="20"/>
        <v>EEVõru</v>
      </c>
    </row>
    <row r="1301" spans="1:3">
      <c r="A1301" t="s">
        <v>4501</v>
      </c>
      <c r="B1301" t="s">
        <v>4502</v>
      </c>
      <c r="C1301" t="str">
        <f t="shared" si="20"/>
        <v>EGAl Iskandarīyah</v>
      </c>
    </row>
    <row r="1302" spans="1:3">
      <c r="A1302" t="s">
        <v>4503</v>
      </c>
      <c r="B1302" t="s">
        <v>4504</v>
      </c>
      <c r="C1302" t="str">
        <f t="shared" si="20"/>
        <v>EGAswān</v>
      </c>
    </row>
    <row r="1303" spans="1:3">
      <c r="A1303" t="s">
        <v>4511</v>
      </c>
      <c r="B1303" t="s">
        <v>4512</v>
      </c>
      <c r="C1303" t="str">
        <f t="shared" si="20"/>
        <v>EGAsyūţ</v>
      </c>
    </row>
    <row r="1304" spans="1:3">
      <c r="A1304" t="s">
        <v>4487</v>
      </c>
      <c r="B1304" t="s">
        <v>4488</v>
      </c>
      <c r="C1304" t="str">
        <f t="shared" si="20"/>
        <v>EGAl Baḩr al Aḩmar</v>
      </c>
    </row>
    <row r="1305" spans="1:3">
      <c r="A1305" t="s">
        <v>4529</v>
      </c>
      <c r="B1305" t="s">
        <v>4530</v>
      </c>
      <c r="C1305" t="str">
        <f t="shared" si="20"/>
        <v>EGAl Buḩayrah</v>
      </c>
    </row>
    <row r="1306" spans="1:3">
      <c r="A1306" t="s">
        <v>4513</v>
      </c>
      <c r="B1306" t="s">
        <v>4514</v>
      </c>
      <c r="C1306" t="str">
        <f t="shared" si="20"/>
        <v>EGBanī Suwayf</v>
      </c>
    </row>
    <row r="1307" spans="1:3">
      <c r="A1307" t="s">
        <v>4515</v>
      </c>
      <c r="B1307" t="s">
        <v>4516</v>
      </c>
      <c r="C1307" t="str">
        <f t="shared" si="20"/>
        <v>EGAl Qāhirah</v>
      </c>
    </row>
    <row r="1308" spans="1:3">
      <c r="A1308" t="s">
        <v>4493</v>
      </c>
      <c r="B1308" t="s">
        <v>4494</v>
      </c>
      <c r="C1308" t="str">
        <f t="shared" si="20"/>
        <v>EGAd Daqahlīyah</v>
      </c>
    </row>
    <row r="1309" spans="1:3">
      <c r="A1309" t="s">
        <v>4479</v>
      </c>
      <c r="B1309" t="s">
        <v>4480</v>
      </c>
      <c r="C1309" t="str">
        <f t="shared" si="20"/>
        <v>EGDumyāţ</v>
      </c>
    </row>
    <row r="1310" spans="1:3">
      <c r="A1310" t="s">
        <v>4517</v>
      </c>
      <c r="B1310" t="s">
        <v>4518</v>
      </c>
      <c r="C1310" t="str">
        <f t="shared" si="20"/>
        <v>EGAl Fayyūm</v>
      </c>
    </row>
    <row r="1311" spans="1:3">
      <c r="A1311" t="s">
        <v>4521</v>
      </c>
      <c r="B1311" t="s">
        <v>4522</v>
      </c>
      <c r="C1311" t="str">
        <f t="shared" si="20"/>
        <v>EGAl Gharbīyah</v>
      </c>
    </row>
    <row r="1312" spans="1:3">
      <c r="A1312" t="s">
        <v>4481</v>
      </c>
      <c r="B1312" t="s">
        <v>4482</v>
      </c>
      <c r="C1312" t="str">
        <f t="shared" si="20"/>
        <v>EGAl Jīzah</v>
      </c>
    </row>
    <row r="1313" spans="1:3">
      <c r="A1313" t="s">
        <v>4483</v>
      </c>
      <c r="B1313" t="s">
        <v>4484</v>
      </c>
      <c r="C1313" t="str">
        <f t="shared" si="20"/>
        <v>EGAl Ismā'īlīyah</v>
      </c>
    </row>
    <row r="1314" spans="1:3">
      <c r="A1314" t="s">
        <v>4505</v>
      </c>
      <c r="B1314" t="s">
        <v>4506</v>
      </c>
      <c r="C1314" t="str">
        <f t="shared" si="20"/>
        <v>EGJanūb Sīnā'</v>
      </c>
    </row>
    <row r="1315" spans="1:3">
      <c r="A1315" t="s">
        <v>4489</v>
      </c>
      <c r="B1315" t="s">
        <v>4490</v>
      </c>
      <c r="C1315" t="str">
        <f t="shared" si="20"/>
        <v>EGAl Qalyūbīyah</v>
      </c>
    </row>
    <row r="1316" spans="1:3">
      <c r="A1316" t="s">
        <v>4507</v>
      </c>
      <c r="B1316" t="s">
        <v>4508</v>
      </c>
      <c r="C1316" t="str">
        <f t="shared" si="20"/>
        <v>EGKafr ash Shaykh</v>
      </c>
    </row>
    <row r="1317" spans="1:3">
      <c r="A1317" t="s">
        <v>4523</v>
      </c>
      <c r="B1317" t="s">
        <v>4524</v>
      </c>
      <c r="C1317" t="str">
        <f t="shared" si="20"/>
        <v>EGQinā</v>
      </c>
    </row>
    <row r="1318" spans="1:3">
      <c r="A1318" t="s">
        <v>4495</v>
      </c>
      <c r="B1318" t="s">
        <v>4496</v>
      </c>
      <c r="C1318" t="str">
        <f t="shared" si="20"/>
        <v>EGAl Uqşur</v>
      </c>
    </row>
    <row r="1319" spans="1:3">
      <c r="A1319" t="s">
        <v>4509</v>
      </c>
      <c r="B1319" t="s">
        <v>4510</v>
      </c>
      <c r="C1319" t="str">
        <f t="shared" si="20"/>
        <v>EGAl Minyā</v>
      </c>
    </row>
    <row r="1320" spans="1:3">
      <c r="A1320" t="s">
        <v>4525</v>
      </c>
      <c r="B1320" t="s">
        <v>4526</v>
      </c>
      <c r="C1320" t="str">
        <f t="shared" si="20"/>
        <v>EGAl Minūfīyah</v>
      </c>
    </row>
    <row r="1321" spans="1:3">
      <c r="A1321" t="s">
        <v>4531</v>
      </c>
      <c r="B1321" t="s">
        <v>4532</v>
      </c>
      <c r="C1321" t="str">
        <f t="shared" si="20"/>
        <v>EGMaţrūḩ</v>
      </c>
    </row>
    <row r="1322" spans="1:3">
      <c r="A1322" t="s">
        <v>4519</v>
      </c>
      <c r="B1322" t="s">
        <v>4520</v>
      </c>
      <c r="C1322" t="str">
        <f t="shared" si="20"/>
        <v>EGBūr Sa‘īd</v>
      </c>
    </row>
    <row r="1323" spans="1:3">
      <c r="A1323" t="s">
        <v>4485</v>
      </c>
      <c r="B1323" t="s">
        <v>4486</v>
      </c>
      <c r="C1323" t="str">
        <f t="shared" si="20"/>
        <v>EGSūhāj</v>
      </c>
    </row>
    <row r="1324" spans="1:3">
      <c r="A1324" t="s">
        <v>4491</v>
      </c>
      <c r="B1324" t="s">
        <v>4492</v>
      </c>
      <c r="C1324" t="str">
        <f t="shared" si="20"/>
        <v>EGAsh Sharqīyah</v>
      </c>
    </row>
    <row r="1325" spans="1:3">
      <c r="A1325" t="s">
        <v>4497</v>
      </c>
      <c r="B1325" t="s">
        <v>4498</v>
      </c>
      <c r="C1325" t="str">
        <f t="shared" si="20"/>
        <v>EGShamāl Sīnā'</v>
      </c>
    </row>
    <row r="1326" spans="1:3">
      <c r="A1326" t="s">
        <v>4527</v>
      </c>
      <c r="B1326" t="s">
        <v>4528</v>
      </c>
      <c r="C1326" t="str">
        <f t="shared" si="20"/>
        <v>EGAs Suways</v>
      </c>
    </row>
    <row r="1327" spans="1:3">
      <c r="A1327" t="s">
        <v>4499</v>
      </c>
      <c r="B1327" t="s">
        <v>4500</v>
      </c>
      <c r="C1327" t="str">
        <f t="shared" si="20"/>
        <v>EGAl Wādī al Jadīd</v>
      </c>
    </row>
    <row r="1328" spans="1:3">
      <c r="A1328" t="s">
        <v>4548</v>
      </c>
      <c r="B1328" t="s">
        <v>4550</v>
      </c>
      <c r="C1328" t="str">
        <f t="shared" si="20"/>
        <v>ERAnsabā</v>
      </c>
    </row>
    <row r="1329" spans="1:3">
      <c r="A1329" t="s">
        <v>4548</v>
      </c>
      <c r="B1329" t="s">
        <v>4549</v>
      </c>
      <c r="C1329" t="str">
        <f t="shared" si="20"/>
        <v>ER‘Anseba</v>
      </c>
    </row>
    <row r="1330" spans="1:3">
      <c r="A1330" t="s">
        <v>4542</v>
      </c>
      <c r="B1330" t="s">
        <v>4543</v>
      </c>
      <c r="C1330" t="str">
        <f t="shared" si="20"/>
        <v>ERJanūbī al Baḩrī al Aḩmar</v>
      </c>
    </row>
    <row r="1331" spans="1:3">
      <c r="A1331" t="s">
        <v>4542</v>
      </c>
      <c r="B1331" t="s">
        <v>4544</v>
      </c>
      <c r="C1331" t="str">
        <f t="shared" si="20"/>
        <v>ERDebubawi K’eyyĭḥ Baḥri</v>
      </c>
    </row>
    <row r="1332" spans="1:3">
      <c r="A1332" t="s">
        <v>4545</v>
      </c>
      <c r="B1332" t="s">
        <v>4547</v>
      </c>
      <c r="C1332" t="str">
        <f t="shared" si="20"/>
        <v>ERAl Janūbī</v>
      </c>
    </row>
    <row r="1333" spans="1:3">
      <c r="A1333" t="s">
        <v>4545</v>
      </c>
      <c r="B1333" t="s">
        <v>4546</v>
      </c>
      <c r="C1333" t="str">
        <f t="shared" si="20"/>
        <v>ERDebub</v>
      </c>
    </row>
    <row r="1334" spans="1:3">
      <c r="A1334" t="s">
        <v>4539</v>
      </c>
      <c r="B1334" t="s">
        <v>4541</v>
      </c>
      <c r="C1334" t="str">
        <f t="shared" si="20"/>
        <v>ERQāsh-Barkah</v>
      </c>
    </row>
    <row r="1335" spans="1:3">
      <c r="A1335" t="s">
        <v>4539</v>
      </c>
      <c r="B1335" t="s">
        <v>4540</v>
      </c>
      <c r="C1335" t="str">
        <f t="shared" si="20"/>
        <v>ERGash-Barka</v>
      </c>
    </row>
    <row r="1336" spans="1:3">
      <c r="A1336" t="s">
        <v>4533</v>
      </c>
      <c r="B1336" t="s">
        <v>4534</v>
      </c>
      <c r="C1336" t="str">
        <f t="shared" si="20"/>
        <v>ERAl Awsaţ</v>
      </c>
    </row>
    <row r="1337" spans="1:3">
      <c r="A1337" t="s">
        <v>4533</v>
      </c>
      <c r="B1337" t="s">
        <v>4535</v>
      </c>
      <c r="C1337" t="str">
        <f t="shared" si="20"/>
        <v>ERMa’ĭkel</v>
      </c>
    </row>
    <row r="1338" spans="1:3">
      <c r="A1338" t="s">
        <v>4536</v>
      </c>
      <c r="B1338" t="s">
        <v>4538</v>
      </c>
      <c r="C1338" t="str">
        <f t="shared" si="20"/>
        <v>ERShimālī al Baḩrī al Aḩmar</v>
      </c>
    </row>
    <row r="1339" spans="1:3">
      <c r="A1339" t="s">
        <v>4536</v>
      </c>
      <c r="B1339" t="s">
        <v>4537</v>
      </c>
      <c r="C1339" t="str">
        <f t="shared" si="20"/>
        <v>ERSemienawi K’eyyĭḥ Baḥri</v>
      </c>
    </row>
    <row r="1340" spans="1:3">
      <c r="A1340" t="s">
        <v>4651</v>
      </c>
      <c r="B1340" t="s">
        <v>4652</v>
      </c>
      <c r="C1340" t="str">
        <f t="shared" si="20"/>
        <v>ESAndalucía</v>
      </c>
    </row>
    <row r="1341" spans="1:3">
      <c r="A1341" t="s">
        <v>4662</v>
      </c>
      <c r="B1341" t="s">
        <v>4663</v>
      </c>
      <c r="C1341" t="str">
        <f t="shared" si="20"/>
        <v>ESAlmería</v>
      </c>
    </row>
    <row r="1342" spans="1:3">
      <c r="A1342" t="s">
        <v>4653</v>
      </c>
      <c r="B1342" t="s">
        <v>4654</v>
      </c>
      <c r="C1342" t="str">
        <f t="shared" si="20"/>
        <v>ESCádiz</v>
      </c>
    </row>
    <row r="1343" spans="1:3">
      <c r="A1343" t="s">
        <v>4661</v>
      </c>
      <c r="B1343" t="s">
        <v>2711</v>
      </c>
      <c r="C1343" t="str">
        <f t="shared" si="20"/>
        <v>ESCórdoba</v>
      </c>
    </row>
    <row r="1344" spans="1:3">
      <c r="A1344" t="s">
        <v>4655</v>
      </c>
      <c r="B1344" t="s">
        <v>4656</v>
      </c>
      <c r="C1344" t="str">
        <f t="shared" si="20"/>
        <v>ESGranada</v>
      </c>
    </row>
    <row r="1345" spans="1:3">
      <c r="A1345" t="s">
        <v>4657</v>
      </c>
      <c r="B1345" t="s">
        <v>4658</v>
      </c>
      <c r="C1345" t="str">
        <f t="shared" si="20"/>
        <v>ESHuelva</v>
      </c>
    </row>
    <row r="1346" spans="1:3">
      <c r="A1346" t="s">
        <v>4664</v>
      </c>
      <c r="B1346" t="s">
        <v>4665</v>
      </c>
      <c r="C1346" t="str">
        <f t="shared" si="20"/>
        <v>ESJaén</v>
      </c>
    </row>
    <row r="1347" spans="1:3">
      <c r="A1347" t="s">
        <v>4659</v>
      </c>
      <c r="B1347" t="s">
        <v>4660</v>
      </c>
      <c r="C1347" t="str">
        <f t="shared" ref="C1347:C1410" si="21">LEFT(A1347,2)&amp;B1347</f>
        <v>ESMálaga</v>
      </c>
    </row>
    <row r="1348" spans="1:3">
      <c r="A1348" t="s">
        <v>4666</v>
      </c>
      <c r="B1348" t="s">
        <v>4667</v>
      </c>
      <c r="C1348" t="str">
        <f t="shared" si="21"/>
        <v>ESSevilla</v>
      </c>
    </row>
    <row r="1349" spans="1:3">
      <c r="A1349" t="s">
        <v>4551</v>
      </c>
      <c r="B1349" t="s">
        <v>4552</v>
      </c>
      <c r="C1349" t="str">
        <f t="shared" si="21"/>
        <v>ESAragón</v>
      </c>
    </row>
    <row r="1350" spans="1:3">
      <c r="A1350" t="s">
        <v>4555</v>
      </c>
      <c r="B1350" t="s">
        <v>4556</v>
      </c>
      <c r="C1350" t="str">
        <f t="shared" si="21"/>
        <v>ESHuesca</v>
      </c>
    </row>
    <row r="1351" spans="1:3">
      <c r="A1351" t="s">
        <v>4557</v>
      </c>
      <c r="B1351" t="s">
        <v>4558</v>
      </c>
      <c r="C1351" t="str">
        <f t="shared" si="21"/>
        <v>ESTeruel</v>
      </c>
    </row>
    <row r="1352" spans="1:3">
      <c r="A1352" t="s">
        <v>4553</v>
      </c>
      <c r="B1352" t="s">
        <v>4554</v>
      </c>
      <c r="C1352" t="str">
        <f t="shared" si="21"/>
        <v>ESZaragoza</v>
      </c>
    </row>
    <row r="1353" spans="1:3">
      <c r="A1353" t="s">
        <v>4559</v>
      </c>
      <c r="B1353" t="s">
        <v>4560</v>
      </c>
      <c r="C1353" t="str">
        <f t="shared" si="21"/>
        <v>ESAsturias, Principado de</v>
      </c>
    </row>
    <row r="1354" spans="1:3">
      <c r="A1354" t="s">
        <v>4561</v>
      </c>
      <c r="B1354" t="s">
        <v>4562</v>
      </c>
      <c r="C1354" t="str">
        <f t="shared" si="21"/>
        <v>ESAsturias</v>
      </c>
    </row>
    <row r="1355" spans="1:3">
      <c r="A1355" t="s">
        <v>4675</v>
      </c>
      <c r="B1355" t="s">
        <v>4676</v>
      </c>
      <c r="C1355" t="str">
        <f t="shared" si="21"/>
        <v>ESCantabria</v>
      </c>
    </row>
    <row r="1356" spans="1:3">
      <c r="A1356" t="s">
        <v>4677</v>
      </c>
      <c r="B1356" t="s">
        <v>4676</v>
      </c>
      <c r="C1356" t="str">
        <f t="shared" si="21"/>
        <v>ESCantabria</v>
      </c>
    </row>
    <row r="1357" spans="1:3">
      <c r="A1357" t="s">
        <v>4625</v>
      </c>
      <c r="B1357" t="s">
        <v>4626</v>
      </c>
      <c r="C1357" t="str">
        <f t="shared" si="21"/>
        <v>ESCastilla y León</v>
      </c>
    </row>
    <row r="1358" spans="1:3">
      <c r="A1358" t="s">
        <v>4627</v>
      </c>
      <c r="B1358" t="s">
        <v>4628</v>
      </c>
      <c r="C1358" t="str">
        <f t="shared" si="21"/>
        <v>ESÁvila</v>
      </c>
    </row>
    <row r="1359" spans="1:3">
      <c r="A1359" t="s">
        <v>4635</v>
      </c>
      <c r="B1359" t="s">
        <v>4636</v>
      </c>
      <c r="C1359" t="str">
        <f t="shared" si="21"/>
        <v>ESBurgos</v>
      </c>
    </row>
    <row r="1360" spans="1:3">
      <c r="A1360" t="s">
        <v>4641</v>
      </c>
      <c r="B1360" t="s">
        <v>4642</v>
      </c>
      <c r="C1360" t="str">
        <f t="shared" si="21"/>
        <v>ESLeón</v>
      </c>
    </row>
    <row r="1361" spans="1:3">
      <c r="A1361" t="s">
        <v>4631</v>
      </c>
      <c r="B1361" t="s">
        <v>4632</v>
      </c>
      <c r="C1361" t="str">
        <f t="shared" si="21"/>
        <v>ESPalencia</v>
      </c>
    </row>
    <row r="1362" spans="1:3">
      <c r="A1362" t="s">
        <v>4643</v>
      </c>
      <c r="B1362" t="s">
        <v>4644</v>
      </c>
      <c r="C1362" t="str">
        <f t="shared" si="21"/>
        <v>ESSalamanca</v>
      </c>
    </row>
    <row r="1363" spans="1:3">
      <c r="A1363" t="s">
        <v>4637</v>
      </c>
      <c r="B1363" t="s">
        <v>4638</v>
      </c>
      <c r="C1363" t="str">
        <f t="shared" si="21"/>
        <v>ESSegovia</v>
      </c>
    </row>
    <row r="1364" spans="1:3">
      <c r="A1364" t="s">
        <v>4629</v>
      </c>
      <c r="B1364" t="s">
        <v>4630</v>
      </c>
      <c r="C1364" t="str">
        <f t="shared" si="21"/>
        <v>ESSoria</v>
      </c>
    </row>
    <row r="1365" spans="1:3">
      <c r="A1365" t="s">
        <v>4633</v>
      </c>
      <c r="B1365" t="s">
        <v>4634</v>
      </c>
      <c r="C1365" t="str">
        <f t="shared" si="21"/>
        <v>ESValladolid</v>
      </c>
    </row>
    <row r="1366" spans="1:3">
      <c r="A1366" t="s">
        <v>4639</v>
      </c>
      <c r="B1366" t="s">
        <v>4640</v>
      </c>
      <c r="C1366" t="str">
        <f t="shared" si="21"/>
        <v>ESZamora</v>
      </c>
    </row>
    <row r="1367" spans="1:3">
      <c r="A1367" t="s">
        <v>4603</v>
      </c>
      <c r="B1367" t="s">
        <v>4604</v>
      </c>
      <c r="C1367" t="str">
        <f t="shared" si="21"/>
        <v>ESCastilla-La Mancha</v>
      </c>
    </row>
    <row r="1368" spans="1:3">
      <c r="A1368" t="s">
        <v>4605</v>
      </c>
      <c r="B1368" t="s">
        <v>4606</v>
      </c>
      <c r="C1368" t="str">
        <f t="shared" si="21"/>
        <v>ESAlbacete</v>
      </c>
    </row>
    <row r="1369" spans="1:3">
      <c r="A1369" t="s">
        <v>4610</v>
      </c>
      <c r="B1369" t="s">
        <v>4611</v>
      </c>
      <c r="C1369" t="str">
        <f t="shared" si="21"/>
        <v>ESCiudad Real</v>
      </c>
    </row>
    <row r="1370" spans="1:3">
      <c r="A1370" t="s">
        <v>4607</v>
      </c>
      <c r="B1370" t="s">
        <v>4608</v>
      </c>
      <c r="C1370" t="str">
        <f t="shared" si="21"/>
        <v>ESCuenca</v>
      </c>
    </row>
    <row r="1371" spans="1:3">
      <c r="A1371" t="s">
        <v>4612</v>
      </c>
      <c r="B1371" t="s">
        <v>4613</v>
      </c>
      <c r="C1371" t="str">
        <f t="shared" si="21"/>
        <v>ESGuadalajara</v>
      </c>
    </row>
    <row r="1372" spans="1:3">
      <c r="A1372" t="s">
        <v>4609</v>
      </c>
      <c r="B1372" t="s">
        <v>3602</v>
      </c>
      <c r="C1372" t="str">
        <f t="shared" si="21"/>
        <v>ESToledo</v>
      </c>
    </row>
    <row r="1373" spans="1:3">
      <c r="A1373" t="s">
        <v>4645</v>
      </c>
      <c r="B1373" t="s">
        <v>4646</v>
      </c>
      <c r="C1373" t="str">
        <f t="shared" si="21"/>
        <v>ESCanarias</v>
      </c>
    </row>
    <row r="1374" spans="1:3">
      <c r="A1374" t="s">
        <v>4649</v>
      </c>
      <c r="B1374" t="s">
        <v>4650</v>
      </c>
      <c r="C1374" t="str">
        <f t="shared" si="21"/>
        <v>ESLas Palmas</v>
      </c>
    </row>
    <row r="1375" spans="1:3">
      <c r="A1375" t="s">
        <v>4647</v>
      </c>
      <c r="B1375" t="s">
        <v>4648</v>
      </c>
      <c r="C1375" t="str">
        <f t="shared" si="21"/>
        <v>ESSanta Cruz de Tenerife</v>
      </c>
    </row>
    <row r="1376" spans="1:3">
      <c r="A1376" t="s">
        <v>4589</v>
      </c>
      <c r="B1376" t="s">
        <v>4590</v>
      </c>
      <c r="C1376" t="str">
        <f t="shared" si="21"/>
        <v>ESCatalunya [Cataluña]</v>
      </c>
    </row>
    <row r="1377" spans="1:3">
      <c r="A1377" t="s">
        <v>4595</v>
      </c>
      <c r="B1377" t="s">
        <v>4596</v>
      </c>
      <c r="C1377" t="str">
        <f t="shared" si="21"/>
        <v>ESBarcelona [Barcelona]</v>
      </c>
    </row>
    <row r="1378" spans="1:3">
      <c r="A1378" t="s">
        <v>4593</v>
      </c>
      <c r="B1378" t="s">
        <v>4594</v>
      </c>
      <c r="C1378" t="str">
        <f t="shared" si="21"/>
        <v>ESGirona [Gerona]</v>
      </c>
    </row>
    <row r="1379" spans="1:3">
      <c r="A1379" t="s">
        <v>4597</v>
      </c>
      <c r="B1379" t="s">
        <v>4598</v>
      </c>
      <c r="C1379" t="str">
        <f t="shared" si="21"/>
        <v>ESLleida [Lérida]</v>
      </c>
    </row>
    <row r="1380" spans="1:3">
      <c r="A1380" t="s">
        <v>4591</v>
      </c>
      <c r="B1380" t="s">
        <v>4592</v>
      </c>
      <c r="C1380" t="str">
        <f t="shared" si="21"/>
        <v>ESTarragona [Tarragona]</v>
      </c>
    </row>
    <row r="1381" spans="1:3">
      <c r="A1381" t="s">
        <v>4614</v>
      </c>
      <c r="B1381" t="s">
        <v>4615</v>
      </c>
      <c r="C1381" t="str">
        <f t="shared" si="21"/>
        <v>ESExtremadura</v>
      </c>
    </row>
    <row r="1382" spans="1:3">
      <c r="A1382" t="s">
        <v>4618</v>
      </c>
      <c r="B1382" t="s">
        <v>4619</v>
      </c>
      <c r="C1382" t="str">
        <f t="shared" si="21"/>
        <v>ESBadajoz</v>
      </c>
    </row>
    <row r="1383" spans="1:3">
      <c r="A1383" t="s">
        <v>4616</v>
      </c>
      <c r="B1383" t="s">
        <v>4617</v>
      </c>
      <c r="C1383" t="str">
        <f t="shared" si="21"/>
        <v>ESCáceres</v>
      </c>
    </row>
    <row r="1384" spans="1:3">
      <c r="A1384" t="s">
        <v>4565</v>
      </c>
      <c r="B1384" t="s">
        <v>4566</v>
      </c>
      <c r="C1384" t="str">
        <f t="shared" si="21"/>
        <v>ESGalicia [Galicia]</v>
      </c>
    </row>
    <row r="1385" spans="1:3">
      <c r="A1385" t="s">
        <v>4573</v>
      </c>
      <c r="B1385" t="s">
        <v>4574</v>
      </c>
      <c r="C1385" t="str">
        <f t="shared" si="21"/>
        <v>ESA Coruña [La Coruña]</v>
      </c>
    </row>
    <row r="1386" spans="1:3">
      <c r="A1386" t="s">
        <v>4567</v>
      </c>
      <c r="B1386" t="s">
        <v>4568</v>
      </c>
      <c r="C1386" t="str">
        <f t="shared" si="21"/>
        <v>ESLugo [Lugo]</v>
      </c>
    </row>
    <row r="1387" spans="1:3">
      <c r="A1387" t="s">
        <v>4569</v>
      </c>
      <c r="B1387" t="s">
        <v>4570</v>
      </c>
      <c r="C1387" t="str">
        <f t="shared" si="21"/>
        <v>ESOurense [Orense]</v>
      </c>
    </row>
    <row r="1388" spans="1:3">
      <c r="A1388" t="s">
        <v>4571</v>
      </c>
      <c r="B1388" t="s">
        <v>4572</v>
      </c>
      <c r="C1388" t="str">
        <f t="shared" si="21"/>
        <v>ESPontevedra [Pontevedra]</v>
      </c>
    </row>
    <row r="1389" spans="1:3">
      <c r="A1389" t="s">
        <v>4599</v>
      </c>
      <c r="B1389" t="s">
        <v>4600</v>
      </c>
      <c r="C1389" t="str">
        <f t="shared" si="21"/>
        <v>ESIlles Balears [Islas Baleares]</v>
      </c>
    </row>
    <row r="1390" spans="1:3">
      <c r="A1390" t="s">
        <v>4601</v>
      </c>
      <c r="B1390" t="s">
        <v>4602</v>
      </c>
      <c r="C1390" t="str">
        <f t="shared" si="21"/>
        <v>ESBalears [Baleares]</v>
      </c>
    </row>
    <row r="1391" spans="1:3">
      <c r="A1391" t="s">
        <v>4678</v>
      </c>
      <c r="B1391" t="s">
        <v>4679</v>
      </c>
      <c r="C1391" t="str">
        <f t="shared" si="21"/>
        <v>ESMurcia, Región de</v>
      </c>
    </row>
    <row r="1392" spans="1:3">
      <c r="A1392" t="s">
        <v>4680</v>
      </c>
      <c r="B1392" t="s">
        <v>4681</v>
      </c>
      <c r="C1392" t="str">
        <f t="shared" si="21"/>
        <v>ESMurcia</v>
      </c>
    </row>
    <row r="1393" spans="1:3">
      <c r="A1393" t="s">
        <v>4620</v>
      </c>
      <c r="B1393" t="s">
        <v>4621</v>
      </c>
      <c r="C1393" t="str">
        <f t="shared" si="21"/>
        <v>ESMadrid, Comunidad de</v>
      </c>
    </row>
    <row r="1394" spans="1:3">
      <c r="A1394" t="s">
        <v>4622</v>
      </c>
      <c r="B1394" t="s">
        <v>1617</v>
      </c>
      <c r="C1394" t="str">
        <f t="shared" si="21"/>
        <v>ESMadrid</v>
      </c>
    </row>
    <row r="1395" spans="1:3">
      <c r="A1395" t="s">
        <v>4682</v>
      </c>
      <c r="B1395" t="s">
        <v>12775</v>
      </c>
      <c r="C1395" t="str">
        <f t="shared" si="21"/>
        <v>ESNafarroako Foru Komunitatea*</v>
      </c>
    </row>
    <row r="1396" spans="1:3">
      <c r="A1396" t="s">
        <v>4682</v>
      </c>
      <c r="B1396" t="s">
        <v>4683</v>
      </c>
      <c r="C1396" t="str">
        <f t="shared" si="21"/>
        <v>ESNavarra, Comunidad Foral de</v>
      </c>
    </row>
    <row r="1397" spans="1:3">
      <c r="A1397" t="s">
        <v>4684</v>
      </c>
      <c r="B1397" t="s">
        <v>12776</v>
      </c>
      <c r="C1397" t="str">
        <f t="shared" si="21"/>
        <v>ESNafarroa*</v>
      </c>
    </row>
    <row r="1398" spans="1:3">
      <c r="A1398" t="s">
        <v>4684</v>
      </c>
      <c r="B1398" t="s">
        <v>4685</v>
      </c>
      <c r="C1398" t="str">
        <f t="shared" si="21"/>
        <v>ESNavarra</v>
      </c>
    </row>
    <row r="1399" spans="1:3">
      <c r="A1399" t="s">
        <v>4668</v>
      </c>
      <c r="B1399" t="s">
        <v>4669</v>
      </c>
      <c r="C1399" t="str">
        <f t="shared" si="21"/>
        <v>ESEuskal Herria</v>
      </c>
    </row>
    <row r="1400" spans="1:3">
      <c r="A1400" t="s">
        <v>4668</v>
      </c>
      <c r="B1400" t="s">
        <v>4670</v>
      </c>
      <c r="C1400" t="str">
        <f t="shared" si="21"/>
        <v>ESPaís Vasco</v>
      </c>
    </row>
    <row r="1401" spans="1:3">
      <c r="A1401" t="s">
        <v>4671</v>
      </c>
      <c r="B1401" t="s">
        <v>12359</v>
      </c>
      <c r="C1401" t="str">
        <f t="shared" si="21"/>
        <v>ESBizkaia</v>
      </c>
    </row>
    <row r="1402" spans="1:3">
      <c r="A1402" t="s">
        <v>4672</v>
      </c>
      <c r="B1402" t="s">
        <v>12360</v>
      </c>
      <c r="C1402" t="str">
        <f t="shared" si="21"/>
        <v>ESGipuzkoa</v>
      </c>
    </row>
    <row r="1403" spans="1:3">
      <c r="A1403" t="s">
        <v>4673</v>
      </c>
      <c r="B1403" t="s">
        <v>12774</v>
      </c>
      <c r="C1403" t="str">
        <f t="shared" si="21"/>
        <v>ESAraba*</v>
      </c>
    </row>
    <row r="1404" spans="1:3">
      <c r="A1404" t="s">
        <v>4673</v>
      </c>
      <c r="B1404" t="s">
        <v>4674</v>
      </c>
      <c r="C1404" t="str">
        <f t="shared" si="21"/>
        <v>ESÁlava</v>
      </c>
    </row>
    <row r="1405" spans="1:3">
      <c r="A1405" t="s">
        <v>4575</v>
      </c>
      <c r="B1405" t="s">
        <v>2701</v>
      </c>
      <c r="C1405" t="str">
        <f t="shared" si="21"/>
        <v>ESLa Rioja</v>
      </c>
    </row>
    <row r="1406" spans="1:3">
      <c r="A1406" t="s">
        <v>4576</v>
      </c>
      <c r="B1406" t="s">
        <v>2701</v>
      </c>
      <c r="C1406" t="str">
        <f t="shared" si="21"/>
        <v>ESLa Rioja</v>
      </c>
    </row>
    <row r="1407" spans="1:3">
      <c r="A1407" t="s">
        <v>4577</v>
      </c>
      <c r="B1407" t="s">
        <v>4578</v>
      </c>
      <c r="C1407" t="str">
        <f t="shared" si="21"/>
        <v>ESValenciana, Comunitat*</v>
      </c>
    </row>
    <row r="1408" spans="1:3">
      <c r="A1408" t="s">
        <v>4577</v>
      </c>
      <c r="B1408" t="s">
        <v>4579</v>
      </c>
      <c r="C1408" t="str">
        <f t="shared" si="21"/>
        <v>ESValenciana, Comunidad</v>
      </c>
    </row>
    <row r="1409" spans="1:3">
      <c r="A1409" t="s">
        <v>4586</v>
      </c>
      <c r="B1409" t="s">
        <v>4587</v>
      </c>
      <c r="C1409" t="str">
        <f t="shared" si="21"/>
        <v>ESAlacant*</v>
      </c>
    </row>
    <row r="1410" spans="1:3">
      <c r="A1410" t="s">
        <v>4586</v>
      </c>
      <c r="B1410" t="s">
        <v>4588</v>
      </c>
      <c r="C1410" t="str">
        <f t="shared" si="21"/>
        <v>ESAlicante</v>
      </c>
    </row>
    <row r="1411" spans="1:3">
      <c r="A1411" t="s">
        <v>4583</v>
      </c>
      <c r="B1411" t="s">
        <v>4585</v>
      </c>
      <c r="C1411" t="str">
        <f t="shared" ref="C1411:C1474" si="22">LEFT(A1411,2)&amp;B1411</f>
        <v>ESCastelló*</v>
      </c>
    </row>
    <row r="1412" spans="1:3">
      <c r="A1412" t="s">
        <v>4583</v>
      </c>
      <c r="B1412" t="s">
        <v>4584</v>
      </c>
      <c r="C1412" t="str">
        <f t="shared" si="22"/>
        <v>ESCastellón</v>
      </c>
    </row>
    <row r="1413" spans="1:3">
      <c r="A1413" t="s">
        <v>4580</v>
      </c>
      <c r="B1413" t="s">
        <v>4581</v>
      </c>
      <c r="C1413" t="str">
        <f t="shared" si="22"/>
        <v>ESValència*</v>
      </c>
    </row>
    <row r="1414" spans="1:3">
      <c r="A1414" t="s">
        <v>4580</v>
      </c>
      <c r="B1414" t="s">
        <v>4582</v>
      </c>
      <c r="C1414" t="str">
        <f t="shared" si="22"/>
        <v>ESValencia</v>
      </c>
    </row>
    <row r="1415" spans="1:3">
      <c r="A1415" t="s">
        <v>4563</v>
      </c>
      <c r="B1415" t="s">
        <v>4564</v>
      </c>
      <c r="C1415" t="str">
        <f t="shared" si="22"/>
        <v>ESCeuta</v>
      </c>
    </row>
    <row r="1416" spans="1:3">
      <c r="A1416" t="s">
        <v>4623</v>
      </c>
      <c r="B1416" t="s">
        <v>4624</v>
      </c>
      <c r="C1416" t="str">
        <f t="shared" si="22"/>
        <v>ESMelilla</v>
      </c>
    </row>
    <row r="1417" spans="1:3">
      <c r="A1417" t="s">
        <v>4698</v>
      </c>
      <c r="B1417" t="s">
        <v>4700</v>
      </c>
      <c r="C1417" t="str">
        <f t="shared" si="22"/>
        <v>ETĀfar</v>
      </c>
    </row>
    <row r="1418" spans="1:3">
      <c r="A1418" t="s">
        <v>4698</v>
      </c>
      <c r="B1418" t="s">
        <v>4699</v>
      </c>
      <c r="C1418" t="str">
        <f t="shared" si="22"/>
        <v>ETAfar</v>
      </c>
    </row>
    <row r="1419" spans="1:3">
      <c r="A1419" t="s">
        <v>4692</v>
      </c>
      <c r="B1419" t="s">
        <v>4694</v>
      </c>
      <c r="C1419" t="str">
        <f t="shared" si="22"/>
        <v>ETĀmara</v>
      </c>
    </row>
    <row r="1420" spans="1:3">
      <c r="A1420" t="s">
        <v>4692</v>
      </c>
      <c r="B1420" t="s">
        <v>4693</v>
      </c>
      <c r="C1420" t="str">
        <f t="shared" si="22"/>
        <v>ETAmara</v>
      </c>
    </row>
    <row r="1421" spans="1:3">
      <c r="A1421" t="s">
        <v>4707</v>
      </c>
      <c r="B1421" t="s">
        <v>4708</v>
      </c>
      <c r="C1421" t="str">
        <f t="shared" si="22"/>
        <v>ETBīnshangul Gumuz</v>
      </c>
    </row>
    <row r="1422" spans="1:3">
      <c r="A1422" t="s">
        <v>4707</v>
      </c>
      <c r="B1422" t="s">
        <v>4709</v>
      </c>
      <c r="C1422" t="str">
        <f t="shared" si="22"/>
        <v>ETBenshangul-Gumaz</v>
      </c>
    </row>
    <row r="1423" spans="1:3">
      <c r="A1423" t="s">
        <v>4689</v>
      </c>
      <c r="B1423" t="s">
        <v>4690</v>
      </c>
      <c r="C1423" t="str">
        <f t="shared" si="22"/>
        <v>ETGambēla Hizboch</v>
      </c>
    </row>
    <row r="1424" spans="1:3">
      <c r="A1424" t="s">
        <v>4689</v>
      </c>
      <c r="B1424" t="s">
        <v>4691</v>
      </c>
      <c r="C1424" t="str">
        <f t="shared" si="22"/>
        <v>ETGambela Peoples</v>
      </c>
    </row>
    <row r="1425" spans="1:3">
      <c r="A1425" t="s">
        <v>4710</v>
      </c>
      <c r="B1425" t="s">
        <v>4712</v>
      </c>
      <c r="C1425" t="str">
        <f t="shared" si="22"/>
        <v>ETHārerī Hizb</v>
      </c>
    </row>
    <row r="1426" spans="1:3">
      <c r="A1426" t="s">
        <v>4710</v>
      </c>
      <c r="B1426" t="s">
        <v>4711</v>
      </c>
      <c r="C1426" t="str">
        <f t="shared" si="22"/>
        <v>ETHarari People</v>
      </c>
    </row>
    <row r="1427" spans="1:3">
      <c r="A1427" t="s">
        <v>4701</v>
      </c>
      <c r="B1427" t="s">
        <v>4703</v>
      </c>
      <c r="C1427" t="str">
        <f t="shared" si="22"/>
        <v>ETOromīya</v>
      </c>
    </row>
    <row r="1428" spans="1:3">
      <c r="A1428" t="s">
        <v>4701</v>
      </c>
      <c r="B1428" t="s">
        <v>4702</v>
      </c>
      <c r="C1428" t="str">
        <f t="shared" si="22"/>
        <v>ETOromia</v>
      </c>
    </row>
    <row r="1429" spans="1:3">
      <c r="A1429" t="s">
        <v>4716</v>
      </c>
      <c r="B1429" t="s">
        <v>4717</v>
      </c>
      <c r="C1429" t="str">
        <f t="shared" si="22"/>
        <v>ETYeDebub Bihēroch Bihēreseboch na Hizboch</v>
      </c>
    </row>
    <row r="1430" spans="1:3">
      <c r="A1430" t="s">
        <v>4716</v>
      </c>
      <c r="B1430" t="s">
        <v>4718</v>
      </c>
      <c r="C1430" t="str">
        <f t="shared" si="22"/>
        <v>ETSouthern Nations, Nationalities and Peoples</v>
      </c>
    </row>
    <row r="1431" spans="1:3">
      <c r="A1431" t="s">
        <v>4713</v>
      </c>
      <c r="B1431" t="s">
        <v>4714</v>
      </c>
      <c r="C1431" t="str">
        <f t="shared" si="22"/>
        <v>ETSumalē</v>
      </c>
    </row>
    <row r="1432" spans="1:3">
      <c r="A1432" t="s">
        <v>4713</v>
      </c>
      <c r="B1432" t="s">
        <v>4715</v>
      </c>
      <c r="C1432" t="str">
        <f t="shared" si="22"/>
        <v>ETSomali</v>
      </c>
    </row>
    <row r="1433" spans="1:3">
      <c r="A1433" t="s">
        <v>4704</v>
      </c>
      <c r="B1433" t="s">
        <v>4706</v>
      </c>
      <c r="C1433" t="str">
        <f t="shared" si="22"/>
        <v>ETTigray</v>
      </c>
    </row>
    <row r="1434" spans="1:3">
      <c r="A1434" t="s">
        <v>4704</v>
      </c>
      <c r="B1434" t="s">
        <v>4705</v>
      </c>
      <c r="C1434" t="str">
        <f t="shared" si="22"/>
        <v>ETTigrai</v>
      </c>
    </row>
    <row r="1435" spans="1:3">
      <c r="A1435" t="s">
        <v>4695</v>
      </c>
      <c r="B1435" t="s">
        <v>4696</v>
      </c>
      <c r="C1435" t="str">
        <f t="shared" si="22"/>
        <v>ETĀdīs Ābeba</v>
      </c>
    </row>
    <row r="1436" spans="1:3">
      <c r="A1436" t="s">
        <v>4695</v>
      </c>
      <c r="B1436" t="s">
        <v>4697</v>
      </c>
      <c r="C1436" t="str">
        <f t="shared" si="22"/>
        <v>ETAddis Ababa</v>
      </c>
    </row>
    <row r="1437" spans="1:3">
      <c r="A1437" t="s">
        <v>4686</v>
      </c>
      <c r="B1437" t="s">
        <v>4688</v>
      </c>
      <c r="C1437" t="str">
        <f t="shared" si="22"/>
        <v>ETDirē Dawa</v>
      </c>
    </row>
    <row r="1438" spans="1:3">
      <c r="A1438" t="s">
        <v>4686</v>
      </c>
      <c r="B1438" t="s">
        <v>4687</v>
      </c>
      <c r="C1438" t="str">
        <f t="shared" si="22"/>
        <v>ETDire Dawa</v>
      </c>
    </row>
    <row r="1439" spans="1:3">
      <c r="A1439" t="s">
        <v>4731</v>
      </c>
      <c r="B1439" t="s">
        <v>4732</v>
      </c>
      <c r="C1439" t="str">
        <f t="shared" si="22"/>
        <v>FIAhvenanmaan maakunta</v>
      </c>
    </row>
    <row r="1440" spans="1:3">
      <c r="A1440" t="s">
        <v>4731</v>
      </c>
      <c r="B1440" t="s">
        <v>4733</v>
      </c>
      <c r="C1440" t="str">
        <f t="shared" si="22"/>
        <v>FILandskapet Åland</v>
      </c>
    </row>
    <row r="1441" spans="1:3">
      <c r="A1441" t="s">
        <v>4758</v>
      </c>
      <c r="B1441" t="s">
        <v>4760</v>
      </c>
      <c r="C1441" t="str">
        <f t="shared" si="22"/>
        <v>FIEtelä-Karjala</v>
      </c>
    </row>
    <row r="1442" spans="1:3">
      <c r="A1442" t="s">
        <v>4758</v>
      </c>
      <c r="B1442" t="s">
        <v>4759</v>
      </c>
      <c r="C1442" t="str">
        <f t="shared" si="22"/>
        <v>FISödra Karelen</v>
      </c>
    </row>
    <row r="1443" spans="1:3">
      <c r="A1443" t="s">
        <v>4767</v>
      </c>
      <c r="B1443" t="s">
        <v>4769</v>
      </c>
      <c r="C1443" t="str">
        <f t="shared" si="22"/>
        <v>FIEtelä-Pohjanmaa</v>
      </c>
    </row>
    <row r="1444" spans="1:3">
      <c r="A1444" t="s">
        <v>4767</v>
      </c>
      <c r="B1444" t="s">
        <v>4768</v>
      </c>
      <c r="C1444" t="str">
        <f t="shared" si="22"/>
        <v>FISödra Österbotten</v>
      </c>
    </row>
    <row r="1445" spans="1:3">
      <c r="A1445" t="s">
        <v>4740</v>
      </c>
      <c r="B1445" t="s">
        <v>4741</v>
      </c>
      <c r="C1445" t="str">
        <f t="shared" si="22"/>
        <v>FIEtelä-Savo</v>
      </c>
    </row>
    <row r="1446" spans="1:3">
      <c r="A1446" t="s">
        <v>4740</v>
      </c>
      <c r="B1446" t="s">
        <v>4742</v>
      </c>
      <c r="C1446" t="str">
        <f t="shared" si="22"/>
        <v>FISödra Savolax</v>
      </c>
    </row>
    <row r="1447" spans="1:3">
      <c r="A1447" t="s">
        <v>4770</v>
      </c>
      <c r="B1447" t="s">
        <v>4771</v>
      </c>
      <c r="C1447" t="str">
        <f t="shared" si="22"/>
        <v>FIKainuu</v>
      </c>
    </row>
    <row r="1448" spans="1:3">
      <c r="A1448" t="s">
        <v>4770</v>
      </c>
      <c r="B1448" t="s">
        <v>4772</v>
      </c>
      <c r="C1448" t="str">
        <f t="shared" si="22"/>
        <v>FIKajanaland</v>
      </c>
    </row>
    <row r="1449" spans="1:3">
      <c r="A1449" t="s">
        <v>4719</v>
      </c>
      <c r="B1449" t="s">
        <v>4721</v>
      </c>
      <c r="C1449" t="str">
        <f t="shared" si="22"/>
        <v>FIKanta-Häme</v>
      </c>
    </row>
    <row r="1450" spans="1:3">
      <c r="A1450" t="s">
        <v>4719</v>
      </c>
      <c r="B1450" t="s">
        <v>4720</v>
      </c>
      <c r="C1450" t="str">
        <f t="shared" si="22"/>
        <v>FIEgentliga Tavastland</v>
      </c>
    </row>
    <row r="1451" spans="1:3">
      <c r="A1451" t="s">
        <v>4743</v>
      </c>
      <c r="B1451" t="s">
        <v>4745</v>
      </c>
      <c r="C1451" t="str">
        <f t="shared" si="22"/>
        <v>FIKeski-Pohjanmaa</v>
      </c>
    </row>
    <row r="1452" spans="1:3">
      <c r="A1452" t="s">
        <v>4743</v>
      </c>
      <c r="B1452" t="s">
        <v>4744</v>
      </c>
      <c r="C1452" t="str">
        <f t="shared" si="22"/>
        <v>FIMellersta Österbotten</v>
      </c>
    </row>
    <row r="1453" spans="1:3">
      <c r="A1453" t="s">
        <v>4722</v>
      </c>
      <c r="B1453" t="s">
        <v>4724</v>
      </c>
      <c r="C1453" t="str">
        <f t="shared" si="22"/>
        <v>FIKeski-Suomi</v>
      </c>
    </row>
    <row r="1454" spans="1:3">
      <c r="A1454" t="s">
        <v>4722</v>
      </c>
      <c r="B1454" t="s">
        <v>4723</v>
      </c>
      <c r="C1454" t="str">
        <f t="shared" si="22"/>
        <v>FIMellersta Finland</v>
      </c>
    </row>
    <row r="1455" spans="1:3">
      <c r="A1455" t="s">
        <v>4746</v>
      </c>
      <c r="B1455" t="s">
        <v>4748</v>
      </c>
      <c r="C1455" t="str">
        <f t="shared" si="22"/>
        <v>FIKymenlaakso</v>
      </c>
    </row>
    <row r="1456" spans="1:3">
      <c r="A1456" t="s">
        <v>4746</v>
      </c>
      <c r="B1456" t="s">
        <v>4747</v>
      </c>
      <c r="C1456" t="str">
        <f t="shared" si="22"/>
        <v>FIKymmenedalen</v>
      </c>
    </row>
    <row r="1457" spans="1:3">
      <c r="A1457" t="s">
        <v>4773</v>
      </c>
      <c r="B1457" t="s">
        <v>4774</v>
      </c>
      <c r="C1457" t="str">
        <f t="shared" si="22"/>
        <v>FILappi</v>
      </c>
    </row>
    <row r="1458" spans="1:3">
      <c r="A1458" t="s">
        <v>4773</v>
      </c>
      <c r="B1458" t="s">
        <v>4775</v>
      </c>
      <c r="C1458" t="str">
        <f t="shared" si="22"/>
        <v>FILappland</v>
      </c>
    </row>
    <row r="1459" spans="1:3">
      <c r="A1459" t="s">
        <v>4749</v>
      </c>
      <c r="B1459" t="s">
        <v>4750</v>
      </c>
      <c r="C1459" t="str">
        <f t="shared" si="22"/>
        <v>FIPirkanmaa</v>
      </c>
    </row>
    <row r="1460" spans="1:3">
      <c r="A1460" t="s">
        <v>4749</v>
      </c>
      <c r="B1460" t="s">
        <v>4751</v>
      </c>
      <c r="C1460" t="str">
        <f t="shared" si="22"/>
        <v>FIBirkaland</v>
      </c>
    </row>
    <row r="1461" spans="1:3">
      <c r="A1461" t="s">
        <v>4752</v>
      </c>
      <c r="B1461" t="s">
        <v>4753</v>
      </c>
      <c r="C1461" t="str">
        <f t="shared" si="22"/>
        <v>FIPohjanmaa</v>
      </c>
    </row>
    <row r="1462" spans="1:3">
      <c r="A1462" t="s">
        <v>4752</v>
      </c>
      <c r="B1462" t="s">
        <v>4754</v>
      </c>
      <c r="C1462" t="str">
        <f t="shared" si="22"/>
        <v>FIÖsterbotten</v>
      </c>
    </row>
    <row r="1463" spans="1:3">
      <c r="A1463" t="s">
        <v>4725</v>
      </c>
      <c r="B1463" t="s">
        <v>4726</v>
      </c>
      <c r="C1463" t="str">
        <f t="shared" si="22"/>
        <v>FIPohjois-Karjala</v>
      </c>
    </row>
    <row r="1464" spans="1:3">
      <c r="A1464" t="s">
        <v>4725</v>
      </c>
      <c r="B1464" t="s">
        <v>4727</v>
      </c>
      <c r="C1464" t="str">
        <f t="shared" si="22"/>
        <v>FINorra Karelen</v>
      </c>
    </row>
    <row r="1465" spans="1:3">
      <c r="A1465" t="s">
        <v>4737</v>
      </c>
      <c r="B1465" t="s">
        <v>4739</v>
      </c>
      <c r="C1465" t="str">
        <f t="shared" si="22"/>
        <v>FIPohjois-Pohjanmaa</v>
      </c>
    </row>
    <row r="1466" spans="1:3">
      <c r="A1466" t="s">
        <v>4737</v>
      </c>
      <c r="B1466" t="s">
        <v>4738</v>
      </c>
      <c r="C1466" t="str">
        <f t="shared" si="22"/>
        <v>FINorra Österbotten</v>
      </c>
    </row>
    <row r="1467" spans="1:3">
      <c r="A1467" t="s">
        <v>4734</v>
      </c>
      <c r="B1467" t="s">
        <v>4736</v>
      </c>
      <c r="C1467" t="str">
        <f t="shared" si="22"/>
        <v>FIPohjois-Savo</v>
      </c>
    </row>
    <row r="1468" spans="1:3">
      <c r="A1468" t="s">
        <v>4734</v>
      </c>
      <c r="B1468" t="s">
        <v>4735</v>
      </c>
      <c r="C1468" t="str">
        <f t="shared" si="22"/>
        <v>FINorra Savolax</v>
      </c>
    </row>
    <row r="1469" spans="1:3">
      <c r="A1469" t="s">
        <v>4761</v>
      </c>
      <c r="B1469" t="s">
        <v>4763</v>
      </c>
      <c r="C1469" t="str">
        <f t="shared" si="22"/>
        <v>FIPäijät-Häme</v>
      </c>
    </row>
    <row r="1470" spans="1:3">
      <c r="A1470" t="s">
        <v>4761</v>
      </c>
      <c r="B1470" t="s">
        <v>4762</v>
      </c>
      <c r="C1470" t="str">
        <f t="shared" si="22"/>
        <v>FIPäijänne-Tavastland</v>
      </c>
    </row>
    <row r="1471" spans="1:3">
      <c r="A1471" t="s">
        <v>4764</v>
      </c>
      <c r="B1471" t="s">
        <v>4766</v>
      </c>
      <c r="C1471" t="str">
        <f t="shared" si="22"/>
        <v>FISatakunta</v>
      </c>
    </row>
    <row r="1472" spans="1:3">
      <c r="A1472" t="s">
        <v>4764</v>
      </c>
      <c r="B1472" t="s">
        <v>4765</v>
      </c>
      <c r="C1472" t="str">
        <f t="shared" si="22"/>
        <v>FISatakunda</v>
      </c>
    </row>
    <row r="1473" spans="1:3">
      <c r="A1473" t="s">
        <v>4728</v>
      </c>
      <c r="B1473" t="s">
        <v>4730</v>
      </c>
      <c r="C1473" t="str">
        <f t="shared" si="22"/>
        <v>FIUusimaa</v>
      </c>
    </row>
    <row r="1474" spans="1:3">
      <c r="A1474" t="s">
        <v>4728</v>
      </c>
      <c r="B1474" t="s">
        <v>4729</v>
      </c>
      <c r="C1474" t="str">
        <f t="shared" si="22"/>
        <v>FINyland</v>
      </c>
    </row>
    <row r="1475" spans="1:3">
      <c r="A1475" t="s">
        <v>4755</v>
      </c>
      <c r="B1475" t="s">
        <v>4756</v>
      </c>
      <c r="C1475" t="str">
        <f t="shared" ref="C1475:C1538" si="23">LEFT(A1475,2)&amp;B1475</f>
        <v>FIVarsinais-Suomi</v>
      </c>
    </row>
    <row r="1476" spans="1:3">
      <c r="A1476" t="s">
        <v>4755</v>
      </c>
      <c r="B1476" t="s">
        <v>4757</v>
      </c>
      <c r="C1476" t="str">
        <f t="shared" si="23"/>
        <v>FIEgentliga Finland</v>
      </c>
    </row>
    <row r="1477" spans="1:3">
      <c r="A1477" t="s">
        <v>4776</v>
      </c>
      <c r="B1477" t="s">
        <v>4777</v>
      </c>
      <c r="C1477" t="str">
        <f t="shared" si="23"/>
        <v>FJRotuma</v>
      </c>
    </row>
    <row r="1478" spans="1:3">
      <c r="A1478" t="s">
        <v>4782</v>
      </c>
      <c r="B1478" t="s">
        <v>3557</v>
      </c>
      <c r="C1478" t="str">
        <f t="shared" si="23"/>
        <v>FJCentral</v>
      </c>
    </row>
    <row r="1479" spans="1:3">
      <c r="A1479" t="s">
        <v>4801</v>
      </c>
      <c r="B1479" t="s">
        <v>4802</v>
      </c>
      <c r="C1479" t="str">
        <f t="shared" si="23"/>
        <v>FJNaitasiri</v>
      </c>
    </row>
    <row r="1480" spans="1:3">
      <c r="A1480" t="s">
        <v>4803</v>
      </c>
      <c r="B1480" t="s">
        <v>4804</v>
      </c>
      <c r="C1480" t="str">
        <f t="shared" si="23"/>
        <v>FJNamosi</v>
      </c>
    </row>
    <row r="1481" spans="1:3">
      <c r="A1481" t="s">
        <v>4805</v>
      </c>
      <c r="B1481" t="s">
        <v>4806</v>
      </c>
      <c r="C1481" t="str">
        <f t="shared" si="23"/>
        <v>FJRewa</v>
      </c>
    </row>
    <row r="1482" spans="1:3">
      <c r="A1482" t="s">
        <v>4807</v>
      </c>
      <c r="B1482" t="s">
        <v>4808</v>
      </c>
      <c r="C1482" t="str">
        <f t="shared" si="23"/>
        <v>FJSerua</v>
      </c>
    </row>
    <row r="1483" spans="1:3">
      <c r="A1483" t="s">
        <v>4809</v>
      </c>
      <c r="B1483" t="s">
        <v>4810</v>
      </c>
      <c r="C1483" t="str">
        <f t="shared" si="23"/>
        <v>FJTailevu</v>
      </c>
    </row>
    <row r="1484" spans="1:3">
      <c r="A1484" t="s">
        <v>4811</v>
      </c>
      <c r="B1484" t="s">
        <v>4812</v>
      </c>
      <c r="C1484" t="str">
        <f t="shared" si="23"/>
        <v>FJEastern</v>
      </c>
    </row>
    <row r="1485" spans="1:3">
      <c r="A1485" t="s">
        <v>4789</v>
      </c>
      <c r="B1485" t="s">
        <v>4790</v>
      </c>
      <c r="C1485" t="str">
        <f t="shared" si="23"/>
        <v>FJKadavu</v>
      </c>
    </row>
    <row r="1486" spans="1:3">
      <c r="A1486" t="s">
        <v>4791</v>
      </c>
      <c r="B1486" t="s">
        <v>4792</v>
      </c>
      <c r="C1486" t="str">
        <f t="shared" si="23"/>
        <v>FJLau</v>
      </c>
    </row>
    <row r="1487" spans="1:3">
      <c r="A1487" t="s">
        <v>4793</v>
      </c>
      <c r="B1487" t="s">
        <v>4794</v>
      </c>
      <c r="C1487" t="str">
        <f t="shared" si="23"/>
        <v>FJLomaiviti</v>
      </c>
    </row>
    <row r="1488" spans="1:3">
      <c r="A1488" t="s">
        <v>4780</v>
      </c>
      <c r="B1488" t="s">
        <v>4781</v>
      </c>
      <c r="C1488" t="str">
        <f t="shared" si="23"/>
        <v>FJNorthern</v>
      </c>
    </row>
    <row r="1489" spans="1:3">
      <c r="A1489" t="s">
        <v>4783</v>
      </c>
      <c r="B1489" t="s">
        <v>4784</v>
      </c>
      <c r="C1489" t="str">
        <f t="shared" si="23"/>
        <v>FJBua</v>
      </c>
    </row>
    <row r="1490" spans="1:3">
      <c r="A1490" t="s">
        <v>4787</v>
      </c>
      <c r="B1490" t="s">
        <v>4788</v>
      </c>
      <c r="C1490" t="str">
        <f t="shared" si="23"/>
        <v>FJCakaudrove</v>
      </c>
    </row>
    <row r="1491" spans="1:3">
      <c r="A1491" t="s">
        <v>4795</v>
      </c>
      <c r="B1491" t="s">
        <v>4796</v>
      </c>
      <c r="C1491" t="str">
        <f t="shared" si="23"/>
        <v>FJMacuata</v>
      </c>
    </row>
    <row r="1492" spans="1:3">
      <c r="A1492" t="s">
        <v>4778</v>
      </c>
      <c r="B1492" t="s">
        <v>4779</v>
      </c>
      <c r="C1492" t="str">
        <f t="shared" si="23"/>
        <v>FJWestern</v>
      </c>
    </row>
    <row r="1493" spans="1:3">
      <c r="A1493" t="s">
        <v>4785</v>
      </c>
      <c r="B1493" t="s">
        <v>4786</v>
      </c>
      <c r="C1493" t="str">
        <f t="shared" si="23"/>
        <v>FJBa</v>
      </c>
    </row>
    <row r="1494" spans="1:3">
      <c r="A1494" t="s">
        <v>4797</v>
      </c>
      <c r="B1494" t="s">
        <v>4798</v>
      </c>
      <c r="C1494" t="str">
        <f t="shared" si="23"/>
        <v>FJNadroga and Navosa</v>
      </c>
    </row>
    <row r="1495" spans="1:3">
      <c r="A1495" t="s">
        <v>4799</v>
      </c>
      <c r="B1495" t="s">
        <v>4800</v>
      </c>
      <c r="C1495" t="str">
        <f t="shared" si="23"/>
        <v>FJRa</v>
      </c>
    </row>
    <row r="1496" spans="1:3">
      <c r="A1496" t="s">
        <v>4817</v>
      </c>
      <c r="B1496" t="s">
        <v>4818</v>
      </c>
      <c r="C1496" t="str">
        <f t="shared" si="23"/>
        <v>FMKosrae</v>
      </c>
    </row>
    <row r="1497" spans="1:3">
      <c r="A1497" t="s">
        <v>4815</v>
      </c>
      <c r="B1497" t="s">
        <v>4816</v>
      </c>
      <c r="C1497" t="str">
        <f t="shared" si="23"/>
        <v>FMPohnpei</v>
      </c>
    </row>
    <row r="1498" spans="1:3">
      <c r="A1498" t="s">
        <v>4813</v>
      </c>
      <c r="B1498" t="s">
        <v>4814</v>
      </c>
      <c r="C1498" t="str">
        <f t="shared" si="23"/>
        <v>FMChuuk</v>
      </c>
    </row>
    <row r="1499" spans="1:3">
      <c r="A1499" t="s">
        <v>4819</v>
      </c>
      <c r="B1499" t="s">
        <v>4820</v>
      </c>
      <c r="C1499" t="str">
        <f t="shared" si="23"/>
        <v>FMYap</v>
      </c>
    </row>
    <row r="1500" spans="1:3">
      <c r="A1500" t="s">
        <v>12717</v>
      </c>
      <c r="B1500" t="s">
        <v>12780</v>
      </c>
      <c r="C1500" t="str">
        <f t="shared" si="23"/>
        <v>FRAuvergne-Rhône-Alpes</v>
      </c>
    </row>
    <row r="1501" spans="1:3">
      <c r="A1501" t="s">
        <v>4864</v>
      </c>
      <c r="B1501" t="s">
        <v>4865</v>
      </c>
      <c r="C1501" t="str">
        <f t="shared" si="23"/>
        <v>FRAin</v>
      </c>
    </row>
    <row r="1502" spans="1:3">
      <c r="A1502" t="s">
        <v>5001</v>
      </c>
      <c r="B1502" t="s">
        <v>5002</v>
      </c>
      <c r="C1502" t="str">
        <f t="shared" si="23"/>
        <v>FRAllier</v>
      </c>
    </row>
    <row r="1503" spans="1:3">
      <c r="A1503" t="s">
        <v>4862</v>
      </c>
      <c r="B1503" t="s">
        <v>4863</v>
      </c>
      <c r="C1503" t="str">
        <f t="shared" si="23"/>
        <v>FRArdèche</v>
      </c>
    </row>
    <row r="1504" spans="1:3">
      <c r="A1504" t="s">
        <v>5003</v>
      </c>
      <c r="B1504" t="s">
        <v>5004</v>
      </c>
      <c r="C1504" t="str">
        <f t="shared" si="23"/>
        <v>FRCantal</v>
      </c>
    </row>
    <row r="1505" spans="1:3">
      <c r="A1505" t="s">
        <v>4860</v>
      </c>
      <c r="B1505" t="s">
        <v>4861</v>
      </c>
      <c r="C1505" t="str">
        <f t="shared" si="23"/>
        <v>FRDrôme</v>
      </c>
    </row>
    <row r="1506" spans="1:3">
      <c r="A1506" t="s">
        <v>4866</v>
      </c>
      <c r="B1506" t="s">
        <v>4867</v>
      </c>
      <c r="C1506" t="str">
        <f t="shared" si="23"/>
        <v>FRIsère</v>
      </c>
    </row>
    <row r="1507" spans="1:3">
      <c r="A1507" t="s">
        <v>4872</v>
      </c>
      <c r="B1507" t="s">
        <v>4873</v>
      </c>
      <c r="C1507" t="str">
        <f t="shared" si="23"/>
        <v>FRLoire</v>
      </c>
    </row>
    <row r="1508" spans="1:3">
      <c r="A1508" t="s">
        <v>5005</v>
      </c>
      <c r="B1508" t="s">
        <v>5006</v>
      </c>
      <c r="C1508" t="str">
        <f t="shared" si="23"/>
        <v>FRHaute-Loire</v>
      </c>
    </row>
    <row r="1509" spans="1:3">
      <c r="A1509" t="s">
        <v>5007</v>
      </c>
      <c r="B1509" t="s">
        <v>5008</v>
      </c>
      <c r="C1509" t="str">
        <f t="shared" si="23"/>
        <v>FRPuy-de-Dôme</v>
      </c>
    </row>
    <row r="1510" spans="1:3">
      <c r="A1510" t="s">
        <v>4870</v>
      </c>
      <c r="B1510" t="s">
        <v>4871</v>
      </c>
      <c r="C1510" t="str">
        <f t="shared" si="23"/>
        <v>FRRhône</v>
      </c>
    </row>
    <row r="1511" spans="1:3">
      <c r="A1511" t="s">
        <v>4874</v>
      </c>
      <c r="B1511" t="s">
        <v>4875</v>
      </c>
      <c r="C1511" t="str">
        <f t="shared" si="23"/>
        <v>FRSavoie</v>
      </c>
    </row>
    <row r="1512" spans="1:3">
      <c r="A1512" t="s">
        <v>4868</v>
      </c>
      <c r="B1512" t="s">
        <v>4869</v>
      </c>
      <c r="C1512" t="str">
        <f t="shared" si="23"/>
        <v>FRHaute-Savoie</v>
      </c>
    </row>
    <row r="1513" spans="1:3">
      <c r="A1513" t="s">
        <v>12718</v>
      </c>
      <c r="B1513" t="s">
        <v>12781</v>
      </c>
      <c r="C1513" t="str">
        <f t="shared" si="23"/>
        <v>FRBourgogne-Franche-Comté</v>
      </c>
    </row>
    <row r="1514" spans="1:3">
      <c r="A1514" t="s">
        <v>4968</v>
      </c>
      <c r="B1514" t="s">
        <v>4969</v>
      </c>
      <c r="C1514" t="str">
        <f t="shared" si="23"/>
        <v>FRCôte-d'Or</v>
      </c>
    </row>
    <row r="1515" spans="1:3">
      <c r="A1515" t="s">
        <v>4988</v>
      </c>
      <c r="B1515" t="s">
        <v>4989</v>
      </c>
      <c r="C1515" t="str">
        <f t="shared" si="23"/>
        <v>FRDoubs</v>
      </c>
    </row>
    <row r="1516" spans="1:3">
      <c r="A1516" t="s">
        <v>4987</v>
      </c>
      <c r="B1516" t="s">
        <v>3751</v>
      </c>
      <c r="C1516" t="str">
        <f t="shared" si="23"/>
        <v>FRJura</v>
      </c>
    </row>
    <row r="1517" spans="1:3">
      <c r="A1517" t="s">
        <v>4972</v>
      </c>
      <c r="B1517" t="s">
        <v>4973</v>
      </c>
      <c r="C1517" t="str">
        <f t="shared" si="23"/>
        <v>FRNièvre</v>
      </c>
    </row>
    <row r="1518" spans="1:3">
      <c r="A1518" t="s">
        <v>4983</v>
      </c>
      <c r="B1518" t="s">
        <v>4984</v>
      </c>
      <c r="C1518" t="str">
        <f t="shared" si="23"/>
        <v>FRHaute-Saône</v>
      </c>
    </row>
    <row r="1519" spans="1:3">
      <c r="A1519" t="s">
        <v>4966</v>
      </c>
      <c r="B1519" t="s">
        <v>4967</v>
      </c>
      <c r="C1519" t="str">
        <f t="shared" si="23"/>
        <v>FRSaône-et-Loire</v>
      </c>
    </row>
    <row r="1520" spans="1:3">
      <c r="A1520" t="s">
        <v>4970</v>
      </c>
      <c r="B1520" t="s">
        <v>4971</v>
      </c>
      <c r="C1520" t="str">
        <f t="shared" si="23"/>
        <v>FRYonne</v>
      </c>
    </row>
    <row r="1521" spans="1:3">
      <c r="A1521" t="s">
        <v>4985</v>
      </c>
      <c r="B1521" t="s">
        <v>4986</v>
      </c>
      <c r="C1521" t="str">
        <f t="shared" si="23"/>
        <v>FRTerritoire de Belfort</v>
      </c>
    </row>
    <row r="1522" spans="1:3">
      <c r="A1522" t="s">
        <v>12719</v>
      </c>
      <c r="B1522" t="s">
        <v>4974</v>
      </c>
      <c r="C1522" t="str">
        <f t="shared" si="23"/>
        <v>FRBretagne</v>
      </c>
    </row>
    <row r="1523" spans="1:3">
      <c r="A1523" t="s">
        <v>4975</v>
      </c>
      <c r="B1523" t="s">
        <v>4976</v>
      </c>
      <c r="C1523" t="str">
        <f t="shared" si="23"/>
        <v>FRCôtes-d'Armor</v>
      </c>
    </row>
    <row r="1524" spans="1:3">
      <c r="A1524" t="s">
        <v>4977</v>
      </c>
      <c r="B1524" t="s">
        <v>4978</v>
      </c>
      <c r="C1524" t="str">
        <f t="shared" si="23"/>
        <v>FRFinistère</v>
      </c>
    </row>
    <row r="1525" spans="1:3">
      <c r="A1525" t="s">
        <v>4981</v>
      </c>
      <c r="B1525" t="s">
        <v>4982</v>
      </c>
      <c r="C1525" t="str">
        <f t="shared" si="23"/>
        <v>FRIlle-et-Vilaine</v>
      </c>
    </row>
    <row r="1526" spans="1:3">
      <c r="A1526" t="s">
        <v>4979</v>
      </c>
      <c r="B1526" t="s">
        <v>4980</v>
      </c>
      <c r="C1526" t="str">
        <f t="shared" si="23"/>
        <v>FRMorbihan</v>
      </c>
    </row>
    <row r="1527" spans="1:3">
      <c r="A1527" t="s">
        <v>12720</v>
      </c>
      <c r="B1527" t="s">
        <v>12782</v>
      </c>
      <c r="C1527" t="str">
        <f t="shared" si="23"/>
        <v>FRCentre-Val de Loire</v>
      </c>
    </row>
    <row r="1528" spans="1:3">
      <c r="A1528" t="s">
        <v>4831</v>
      </c>
      <c r="B1528" t="s">
        <v>4832</v>
      </c>
      <c r="C1528" t="str">
        <f t="shared" si="23"/>
        <v>FRCher</v>
      </c>
    </row>
    <row r="1529" spans="1:3">
      <c r="A1529" t="s">
        <v>4829</v>
      </c>
      <c r="B1529" t="s">
        <v>4830</v>
      </c>
      <c r="C1529" t="str">
        <f t="shared" si="23"/>
        <v>FREure-et-Loir</v>
      </c>
    </row>
    <row r="1530" spans="1:3">
      <c r="A1530" t="s">
        <v>4827</v>
      </c>
      <c r="B1530" t="s">
        <v>4828</v>
      </c>
      <c r="C1530" t="str">
        <f t="shared" si="23"/>
        <v>FRIndre</v>
      </c>
    </row>
    <row r="1531" spans="1:3">
      <c r="A1531" t="s">
        <v>4825</v>
      </c>
      <c r="B1531" t="s">
        <v>4826</v>
      </c>
      <c r="C1531" t="str">
        <f t="shared" si="23"/>
        <v>FRIndre-et-Loire</v>
      </c>
    </row>
    <row r="1532" spans="1:3">
      <c r="A1532" t="s">
        <v>4821</v>
      </c>
      <c r="B1532" t="s">
        <v>4822</v>
      </c>
      <c r="C1532" t="str">
        <f t="shared" si="23"/>
        <v>FRLoir-et-Cher</v>
      </c>
    </row>
    <row r="1533" spans="1:3">
      <c r="A1533" t="s">
        <v>4823</v>
      </c>
      <c r="B1533" t="s">
        <v>4824</v>
      </c>
      <c r="C1533" t="str">
        <f t="shared" si="23"/>
        <v>FRLoiret</v>
      </c>
    </row>
    <row r="1534" spans="1:3">
      <c r="A1534" t="s">
        <v>12722</v>
      </c>
      <c r="B1534" t="s">
        <v>12783</v>
      </c>
      <c r="C1534" t="str">
        <f t="shared" si="23"/>
        <v>FRGrand-Est</v>
      </c>
    </row>
    <row r="1535" spans="1:3">
      <c r="A1535" t="s">
        <v>4883</v>
      </c>
      <c r="B1535" t="s">
        <v>4884</v>
      </c>
      <c r="C1535" t="str">
        <f t="shared" si="23"/>
        <v>FRArdennes</v>
      </c>
    </row>
    <row r="1536" spans="1:3">
      <c r="A1536" t="s">
        <v>4879</v>
      </c>
      <c r="B1536" t="s">
        <v>4880</v>
      </c>
      <c r="C1536" t="str">
        <f t="shared" si="23"/>
        <v>FRAube</v>
      </c>
    </row>
    <row r="1537" spans="1:3">
      <c r="A1537" t="s">
        <v>4877</v>
      </c>
      <c r="B1537" t="s">
        <v>4878</v>
      </c>
      <c r="C1537" t="str">
        <f t="shared" si="23"/>
        <v>FRMarne</v>
      </c>
    </row>
    <row r="1538" spans="1:3">
      <c r="A1538" t="s">
        <v>4881</v>
      </c>
      <c r="B1538" t="s">
        <v>4882</v>
      </c>
      <c r="C1538" t="str">
        <f t="shared" si="23"/>
        <v>FRHaute-Marne</v>
      </c>
    </row>
    <row r="1539" spans="1:3">
      <c r="A1539" t="s">
        <v>4902</v>
      </c>
      <c r="B1539" t="s">
        <v>4903</v>
      </c>
      <c r="C1539" t="str">
        <f t="shared" ref="C1539:C1602" si="24">LEFT(A1539,2)&amp;B1539</f>
        <v>FRMeurthe-et-Moselle</v>
      </c>
    </row>
    <row r="1540" spans="1:3">
      <c r="A1540" t="s">
        <v>4898</v>
      </c>
      <c r="B1540" t="s">
        <v>4899</v>
      </c>
      <c r="C1540" t="str">
        <f t="shared" si="24"/>
        <v>FRMeuse</v>
      </c>
    </row>
    <row r="1541" spans="1:3">
      <c r="A1541" t="s">
        <v>4900</v>
      </c>
      <c r="B1541" t="s">
        <v>4901</v>
      </c>
      <c r="C1541" t="str">
        <f t="shared" si="24"/>
        <v>FRMoselle</v>
      </c>
    </row>
    <row r="1542" spans="1:3">
      <c r="A1542" t="s">
        <v>4887</v>
      </c>
      <c r="B1542" t="s">
        <v>4888</v>
      </c>
      <c r="C1542" t="str">
        <f t="shared" si="24"/>
        <v>FRBas-Rhin</v>
      </c>
    </row>
    <row r="1543" spans="1:3">
      <c r="A1543" t="s">
        <v>4889</v>
      </c>
      <c r="B1543" t="s">
        <v>4890</v>
      </c>
      <c r="C1543" t="str">
        <f t="shared" si="24"/>
        <v>FRHaut-Rhin</v>
      </c>
    </row>
    <row r="1544" spans="1:3">
      <c r="A1544" t="s">
        <v>4904</v>
      </c>
      <c r="B1544" t="s">
        <v>4905</v>
      </c>
      <c r="C1544" t="str">
        <f t="shared" si="24"/>
        <v>FRVosges</v>
      </c>
    </row>
    <row r="1545" spans="1:3">
      <c r="A1545" t="s">
        <v>12723</v>
      </c>
      <c r="B1545" t="s">
        <v>12784</v>
      </c>
      <c r="C1545" t="str">
        <f t="shared" si="24"/>
        <v>FRHauts-de-France</v>
      </c>
    </row>
    <row r="1546" spans="1:3">
      <c r="A1546" t="s">
        <v>5012</v>
      </c>
      <c r="B1546" t="s">
        <v>5013</v>
      </c>
      <c r="C1546" t="str">
        <f t="shared" si="24"/>
        <v>FRAisne</v>
      </c>
    </row>
    <row r="1547" spans="1:3">
      <c r="A1547" t="s">
        <v>4852</v>
      </c>
      <c r="B1547" t="s">
        <v>3132</v>
      </c>
      <c r="C1547" t="str">
        <f t="shared" si="24"/>
        <v>FRNord</v>
      </c>
    </row>
    <row r="1548" spans="1:3">
      <c r="A1548" t="s">
        <v>5016</v>
      </c>
      <c r="B1548" t="s">
        <v>5017</v>
      </c>
      <c r="C1548" t="str">
        <f t="shared" si="24"/>
        <v>FROise</v>
      </c>
    </row>
    <row r="1549" spans="1:3">
      <c r="A1549" t="s">
        <v>4850</v>
      </c>
      <c r="B1549" t="s">
        <v>4851</v>
      </c>
      <c r="C1549" t="str">
        <f t="shared" si="24"/>
        <v>FRPas-de-Calais</v>
      </c>
    </row>
    <row r="1550" spans="1:3">
      <c r="A1550" t="s">
        <v>5014</v>
      </c>
      <c r="B1550" t="s">
        <v>5015</v>
      </c>
      <c r="C1550" t="str">
        <f t="shared" si="24"/>
        <v>FRSomme</v>
      </c>
    </row>
    <row r="1551" spans="1:3">
      <c r="A1551" t="s">
        <v>12724</v>
      </c>
      <c r="B1551" t="s">
        <v>4834</v>
      </c>
      <c r="C1551" t="str">
        <f t="shared" si="24"/>
        <v>FRÎle-de-France</v>
      </c>
    </row>
    <row r="1552" spans="1:3">
      <c r="A1552" t="s">
        <v>4845</v>
      </c>
      <c r="B1552" t="s">
        <v>2212</v>
      </c>
      <c r="C1552" t="str">
        <f t="shared" si="24"/>
        <v>FRParis</v>
      </c>
    </row>
    <row r="1553" spans="1:3">
      <c r="A1553" t="s">
        <v>4835</v>
      </c>
      <c r="B1553" t="s">
        <v>4836</v>
      </c>
      <c r="C1553" t="str">
        <f t="shared" si="24"/>
        <v>FRSeine-et-Marne</v>
      </c>
    </row>
    <row r="1554" spans="1:3">
      <c r="A1554" t="s">
        <v>4837</v>
      </c>
      <c r="B1554" t="s">
        <v>4838</v>
      </c>
      <c r="C1554" t="str">
        <f t="shared" si="24"/>
        <v>FRYvelines</v>
      </c>
    </row>
    <row r="1555" spans="1:3">
      <c r="A1555" t="s">
        <v>4846</v>
      </c>
      <c r="B1555" t="s">
        <v>4847</v>
      </c>
      <c r="C1555" t="str">
        <f t="shared" si="24"/>
        <v>FREssonne</v>
      </c>
    </row>
    <row r="1556" spans="1:3">
      <c r="A1556" t="s">
        <v>4841</v>
      </c>
      <c r="B1556" t="s">
        <v>4842</v>
      </c>
      <c r="C1556" t="str">
        <f t="shared" si="24"/>
        <v>FRHauts-de-Seine</v>
      </c>
    </row>
    <row r="1557" spans="1:3">
      <c r="A1557" t="s">
        <v>4843</v>
      </c>
      <c r="B1557" t="s">
        <v>4844</v>
      </c>
      <c r="C1557" t="str">
        <f t="shared" si="24"/>
        <v>FRSeine-Saint-Denis</v>
      </c>
    </row>
    <row r="1558" spans="1:3">
      <c r="A1558" t="s">
        <v>4848</v>
      </c>
      <c r="B1558" t="s">
        <v>4849</v>
      </c>
      <c r="C1558" t="str">
        <f t="shared" si="24"/>
        <v>FRVal-de-Marne</v>
      </c>
    </row>
    <row r="1559" spans="1:3">
      <c r="A1559" t="s">
        <v>4839</v>
      </c>
      <c r="B1559" t="s">
        <v>4840</v>
      </c>
      <c r="C1559" t="str">
        <f t="shared" si="24"/>
        <v>FRVal-d'Oise</v>
      </c>
    </row>
    <row r="1560" spans="1:3">
      <c r="A1560" t="s">
        <v>12726</v>
      </c>
      <c r="B1560" t="s">
        <v>12786</v>
      </c>
      <c r="C1560" t="str">
        <f t="shared" si="24"/>
        <v>FRNouvelle-Aquitaine</v>
      </c>
    </row>
    <row r="1561" spans="1:3">
      <c r="A1561" t="s">
        <v>5018</v>
      </c>
      <c r="B1561" t="s">
        <v>5019</v>
      </c>
      <c r="C1561" t="str">
        <f t="shared" si="24"/>
        <v>FRCharente</v>
      </c>
    </row>
    <row r="1562" spans="1:3">
      <c r="A1562" t="s">
        <v>5022</v>
      </c>
      <c r="B1562" t="s">
        <v>5023</v>
      </c>
      <c r="C1562" t="str">
        <f t="shared" si="24"/>
        <v>FRCharente-Maritime</v>
      </c>
    </row>
    <row r="1563" spans="1:3">
      <c r="A1563" t="s">
        <v>4853</v>
      </c>
      <c r="B1563" t="s">
        <v>4854</v>
      </c>
      <c r="C1563" t="str">
        <f t="shared" si="24"/>
        <v>FRCorrèze</v>
      </c>
    </row>
    <row r="1564" spans="1:3">
      <c r="A1564" t="s">
        <v>4855</v>
      </c>
      <c r="B1564" t="s">
        <v>4856</v>
      </c>
      <c r="C1564" t="str">
        <f t="shared" si="24"/>
        <v>FRCreuse</v>
      </c>
    </row>
    <row r="1565" spans="1:3">
      <c r="A1565" t="s">
        <v>4950</v>
      </c>
      <c r="B1565" t="s">
        <v>4951</v>
      </c>
      <c r="C1565" t="str">
        <f t="shared" si="24"/>
        <v>FRDordogne</v>
      </c>
    </row>
    <row r="1566" spans="1:3">
      <c r="A1566" t="s">
        <v>4954</v>
      </c>
      <c r="B1566" t="s">
        <v>4955</v>
      </c>
      <c r="C1566" t="str">
        <f t="shared" si="24"/>
        <v>FRGironde</v>
      </c>
    </row>
    <row r="1567" spans="1:3">
      <c r="A1567" t="s">
        <v>4958</v>
      </c>
      <c r="B1567" t="s">
        <v>4959</v>
      </c>
      <c r="C1567" t="str">
        <f t="shared" si="24"/>
        <v>FRLandes</v>
      </c>
    </row>
    <row r="1568" spans="1:3">
      <c r="A1568" t="s">
        <v>4952</v>
      </c>
      <c r="B1568" t="s">
        <v>4953</v>
      </c>
      <c r="C1568" t="str">
        <f t="shared" si="24"/>
        <v>FRLot-et-Garonne</v>
      </c>
    </row>
    <row r="1569" spans="1:3">
      <c r="A1569" t="s">
        <v>4956</v>
      </c>
      <c r="B1569" t="s">
        <v>4957</v>
      </c>
      <c r="C1569" t="str">
        <f t="shared" si="24"/>
        <v>FRPyrénées-Atlantiques</v>
      </c>
    </row>
    <row r="1570" spans="1:3">
      <c r="A1570" t="s">
        <v>5020</v>
      </c>
      <c r="B1570" t="s">
        <v>5021</v>
      </c>
      <c r="C1570" t="str">
        <f t="shared" si="24"/>
        <v>FRDeux-Sèvres</v>
      </c>
    </row>
    <row r="1571" spans="1:3">
      <c r="A1571" t="s">
        <v>5024</v>
      </c>
      <c r="B1571" t="s">
        <v>5025</v>
      </c>
      <c r="C1571" t="str">
        <f t="shared" si="24"/>
        <v>FRVienne</v>
      </c>
    </row>
    <row r="1572" spans="1:3">
      <c r="A1572" t="s">
        <v>4857</v>
      </c>
      <c r="B1572" t="s">
        <v>4858</v>
      </c>
      <c r="C1572" t="str">
        <f t="shared" si="24"/>
        <v>FRHaute-Vienne</v>
      </c>
    </row>
    <row r="1573" spans="1:3">
      <c r="A1573" t="s">
        <v>12725</v>
      </c>
      <c r="B1573" t="s">
        <v>12785</v>
      </c>
      <c r="C1573" t="str">
        <f t="shared" si="24"/>
        <v>FRNormandie</v>
      </c>
    </row>
    <row r="1574" spans="1:3">
      <c r="A1574" t="s">
        <v>4960</v>
      </c>
      <c r="B1574" t="s">
        <v>4961</v>
      </c>
      <c r="C1574" t="str">
        <f t="shared" si="24"/>
        <v>FRCalvados</v>
      </c>
    </row>
    <row r="1575" spans="1:3">
      <c r="A1575" t="s">
        <v>4925</v>
      </c>
      <c r="B1575" t="s">
        <v>4926</v>
      </c>
      <c r="C1575" t="str">
        <f t="shared" si="24"/>
        <v>FREure</v>
      </c>
    </row>
    <row r="1576" spans="1:3">
      <c r="A1576" t="s">
        <v>4962</v>
      </c>
      <c r="B1576" t="s">
        <v>4963</v>
      </c>
      <c r="C1576" t="str">
        <f t="shared" si="24"/>
        <v>FRManche</v>
      </c>
    </row>
    <row r="1577" spans="1:3">
      <c r="A1577" t="s">
        <v>4964</v>
      </c>
      <c r="B1577" t="s">
        <v>4965</v>
      </c>
      <c r="C1577" t="str">
        <f t="shared" si="24"/>
        <v>FROrne</v>
      </c>
    </row>
    <row r="1578" spans="1:3">
      <c r="A1578" t="s">
        <v>4923</v>
      </c>
      <c r="B1578" t="s">
        <v>4924</v>
      </c>
      <c r="C1578" t="str">
        <f t="shared" si="24"/>
        <v>FRSeine-Maritime</v>
      </c>
    </row>
    <row r="1579" spans="1:3">
      <c r="A1579" t="s">
        <v>12727</v>
      </c>
      <c r="B1579" t="s">
        <v>12787</v>
      </c>
      <c r="C1579" t="str">
        <f t="shared" si="24"/>
        <v>FROccitanie</v>
      </c>
    </row>
    <row r="1580" spans="1:3">
      <c r="A1580" t="s">
        <v>4907</v>
      </c>
      <c r="B1580" t="s">
        <v>4908</v>
      </c>
      <c r="C1580" t="str">
        <f t="shared" si="24"/>
        <v>FRAriège</v>
      </c>
    </row>
    <row r="1581" spans="1:3">
      <c r="A1581" t="s">
        <v>4992</v>
      </c>
      <c r="B1581" t="s">
        <v>4993</v>
      </c>
      <c r="C1581" t="str">
        <f t="shared" si="24"/>
        <v>FRAude</v>
      </c>
    </row>
    <row r="1582" spans="1:3">
      <c r="A1582" t="s">
        <v>4915</v>
      </c>
      <c r="B1582" t="s">
        <v>4916</v>
      </c>
      <c r="C1582" t="str">
        <f t="shared" si="24"/>
        <v>FRAveyron</v>
      </c>
    </row>
    <row r="1583" spans="1:3">
      <c r="A1583" t="s">
        <v>4990</v>
      </c>
      <c r="B1583" t="s">
        <v>4991</v>
      </c>
      <c r="C1583" t="str">
        <f t="shared" si="24"/>
        <v>FRGard</v>
      </c>
    </row>
    <row r="1584" spans="1:3">
      <c r="A1584" t="s">
        <v>4917</v>
      </c>
      <c r="B1584" t="s">
        <v>4918</v>
      </c>
      <c r="C1584" t="str">
        <f t="shared" si="24"/>
        <v>FRHaute-Garonne</v>
      </c>
    </row>
    <row r="1585" spans="1:3">
      <c r="A1585" t="s">
        <v>4919</v>
      </c>
      <c r="B1585" t="s">
        <v>4920</v>
      </c>
      <c r="C1585" t="str">
        <f t="shared" si="24"/>
        <v>FRGers</v>
      </c>
    </row>
    <row r="1586" spans="1:3">
      <c r="A1586" t="s">
        <v>4996</v>
      </c>
      <c r="B1586" t="s">
        <v>4997</v>
      </c>
      <c r="C1586" t="str">
        <f t="shared" si="24"/>
        <v>FRHérault</v>
      </c>
    </row>
    <row r="1587" spans="1:3">
      <c r="A1587" t="s">
        <v>4911</v>
      </c>
      <c r="B1587" t="s">
        <v>4912</v>
      </c>
      <c r="C1587" t="str">
        <f t="shared" si="24"/>
        <v>FRLot</v>
      </c>
    </row>
    <row r="1588" spans="1:3">
      <c r="A1588" t="s">
        <v>4994</v>
      </c>
      <c r="B1588" t="s">
        <v>4995</v>
      </c>
      <c r="C1588" t="str">
        <f t="shared" si="24"/>
        <v>FRLozère</v>
      </c>
    </row>
    <row r="1589" spans="1:3">
      <c r="A1589" t="s">
        <v>4909</v>
      </c>
      <c r="B1589" t="s">
        <v>4910</v>
      </c>
      <c r="C1589" t="str">
        <f t="shared" si="24"/>
        <v>FRHautes-Pyrénées</v>
      </c>
    </row>
    <row r="1590" spans="1:3">
      <c r="A1590" t="s">
        <v>4998</v>
      </c>
      <c r="B1590" t="s">
        <v>4999</v>
      </c>
      <c r="C1590" t="str">
        <f t="shared" si="24"/>
        <v>FRPyrénées-Orientales</v>
      </c>
    </row>
    <row r="1591" spans="1:3">
      <c r="A1591" t="s">
        <v>4921</v>
      </c>
      <c r="B1591" t="s">
        <v>4922</v>
      </c>
      <c r="C1591" t="str">
        <f t="shared" si="24"/>
        <v>FRTarn</v>
      </c>
    </row>
    <row r="1592" spans="1:3">
      <c r="A1592" t="s">
        <v>4913</v>
      </c>
      <c r="B1592" t="s">
        <v>4914</v>
      </c>
      <c r="C1592" t="str">
        <f t="shared" si="24"/>
        <v>FRTarn-et-Garonne</v>
      </c>
    </row>
    <row r="1593" spans="1:3">
      <c r="A1593" t="s">
        <v>12729</v>
      </c>
      <c r="B1593" t="s">
        <v>12788</v>
      </c>
      <c r="C1593" t="str">
        <f t="shared" si="24"/>
        <v>FRProvence-Alpes-Côte-d’Azur</v>
      </c>
    </row>
    <row r="1594" spans="1:3">
      <c r="A1594" t="s">
        <v>4938</v>
      </c>
      <c r="B1594" t="s">
        <v>4939</v>
      </c>
      <c r="C1594" t="str">
        <f t="shared" si="24"/>
        <v>FRAlpes-de-Haute-Provence</v>
      </c>
    </row>
    <row r="1595" spans="1:3">
      <c r="A1595" t="s">
        <v>4940</v>
      </c>
      <c r="B1595" t="s">
        <v>4941</v>
      </c>
      <c r="C1595" t="str">
        <f t="shared" si="24"/>
        <v>FRHautes-Alpes</v>
      </c>
    </row>
    <row r="1596" spans="1:3">
      <c r="A1596" t="s">
        <v>4944</v>
      </c>
      <c r="B1596" t="s">
        <v>4945</v>
      </c>
      <c r="C1596" t="str">
        <f t="shared" si="24"/>
        <v>FRAlpes-Maritimes</v>
      </c>
    </row>
    <row r="1597" spans="1:3">
      <c r="A1597" t="s">
        <v>4948</v>
      </c>
      <c r="B1597" t="s">
        <v>4949</v>
      </c>
      <c r="C1597" t="str">
        <f t="shared" si="24"/>
        <v>FRBouches-du-Rhône</v>
      </c>
    </row>
    <row r="1598" spans="1:3">
      <c r="A1598" t="s">
        <v>4942</v>
      </c>
      <c r="B1598" t="s">
        <v>4943</v>
      </c>
      <c r="C1598" t="str">
        <f t="shared" si="24"/>
        <v>FRVar</v>
      </c>
    </row>
    <row r="1599" spans="1:3">
      <c r="A1599" t="s">
        <v>4946</v>
      </c>
      <c r="B1599" t="s">
        <v>4947</v>
      </c>
      <c r="C1599" t="str">
        <f t="shared" si="24"/>
        <v>FRVaucluse</v>
      </c>
    </row>
    <row r="1600" spans="1:3">
      <c r="A1600" t="s">
        <v>12728</v>
      </c>
      <c r="B1600" t="s">
        <v>4927</v>
      </c>
      <c r="C1600" t="str">
        <f t="shared" si="24"/>
        <v>FRPays-de-la-Loire</v>
      </c>
    </row>
    <row r="1601" spans="1:3">
      <c r="A1601" t="s">
        <v>4934</v>
      </c>
      <c r="B1601" t="s">
        <v>4935</v>
      </c>
      <c r="C1601" t="str">
        <f t="shared" si="24"/>
        <v>FRLoire-Atlantique</v>
      </c>
    </row>
    <row r="1602" spans="1:3">
      <c r="A1602" t="s">
        <v>4930</v>
      </c>
      <c r="B1602" t="s">
        <v>4931</v>
      </c>
      <c r="C1602" t="str">
        <f t="shared" si="24"/>
        <v>FRMaine-et-Loire</v>
      </c>
    </row>
    <row r="1603" spans="1:3">
      <c r="A1603" t="s">
        <v>4928</v>
      </c>
      <c r="B1603" t="s">
        <v>4929</v>
      </c>
      <c r="C1603" t="str">
        <f t="shared" ref="C1603:C1666" si="25">LEFT(A1603,2)&amp;B1603</f>
        <v>FRMayenne</v>
      </c>
    </row>
    <row r="1604" spans="1:3">
      <c r="A1604" t="s">
        <v>4932</v>
      </c>
      <c r="B1604" t="s">
        <v>4933</v>
      </c>
      <c r="C1604" t="str">
        <f t="shared" si="25"/>
        <v>FRSarthe</v>
      </c>
    </row>
    <row r="1605" spans="1:3">
      <c r="A1605" t="s">
        <v>4936</v>
      </c>
      <c r="B1605" t="s">
        <v>4937</v>
      </c>
      <c r="C1605" t="str">
        <f t="shared" si="25"/>
        <v>FRVendée</v>
      </c>
    </row>
    <row r="1606" spans="1:3">
      <c r="A1606" t="s">
        <v>4891</v>
      </c>
      <c r="B1606" t="s">
        <v>4892</v>
      </c>
      <c r="C1606" t="str">
        <f t="shared" si="25"/>
        <v>FRClipperton</v>
      </c>
    </row>
    <row r="1607" spans="1:3">
      <c r="A1607" t="s">
        <v>4876</v>
      </c>
      <c r="B1607" t="s">
        <v>12777</v>
      </c>
      <c r="C1607" t="str">
        <f t="shared" si="25"/>
        <v>FRSaint-Barthélemy (see also separate country code entry under BL)</v>
      </c>
    </row>
    <row r="1608" spans="1:3">
      <c r="A1608" t="s">
        <v>5009</v>
      </c>
      <c r="B1608" t="s">
        <v>12792</v>
      </c>
      <c r="C1608" t="str">
        <f t="shared" si="25"/>
        <v>FRGuyane (française) (see also separate country code entry under GF)</v>
      </c>
    </row>
    <row r="1609" spans="1:3">
      <c r="A1609" t="s">
        <v>4906</v>
      </c>
      <c r="B1609" t="s">
        <v>12779</v>
      </c>
      <c r="C1609" t="str">
        <f t="shared" si="25"/>
        <v>FRSaint-Martin (see also separate country code entry under MF)</v>
      </c>
    </row>
    <row r="1610" spans="1:3">
      <c r="A1610" t="s">
        <v>4859</v>
      </c>
      <c r="B1610" t="s">
        <v>12793</v>
      </c>
      <c r="C1610" t="str">
        <f t="shared" si="25"/>
        <v>FRMartinique (see also separate country code entry under MQ)</v>
      </c>
    </row>
    <row r="1611" spans="1:3">
      <c r="A1611" t="s">
        <v>5010</v>
      </c>
      <c r="B1611" t="s">
        <v>12794</v>
      </c>
      <c r="C1611" t="str">
        <f t="shared" si="25"/>
        <v>FRNouvelle-Calédonie (see also separate country code entry under NC)</v>
      </c>
    </row>
    <row r="1612" spans="1:3">
      <c r="A1612" t="s">
        <v>4885</v>
      </c>
      <c r="B1612" t="s">
        <v>12778</v>
      </c>
      <c r="C1612" t="str">
        <f t="shared" si="25"/>
        <v>FRPolynésie française (see also separate country code entry under PF)</v>
      </c>
    </row>
    <row r="1613" spans="1:3">
      <c r="A1613" t="s">
        <v>5011</v>
      </c>
      <c r="B1613" t="s">
        <v>12795</v>
      </c>
      <c r="C1613" t="str">
        <f t="shared" si="25"/>
        <v>FRSaint-Pierre-et-Miquelon (see also separate country code entry under PM)</v>
      </c>
    </row>
    <row r="1614" spans="1:3">
      <c r="A1614" t="s">
        <v>5026</v>
      </c>
      <c r="B1614" t="s">
        <v>12796</v>
      </c>
      <c r="C1614" t="str">
        <f t="shared" si="25"/>
        <v>FRTerres australes françaises (see also separate country code entry under TF)</v>
      </c>
    </row>
    <row r="1615" spans="1:3">
      <c r="A1615" t="s">
        <v>5027</v>
      </c>
      <c r="B1615" t="s">
        <v>12797</v>
      </c>
      <c r="C1615" t="str">
        <f t="shared" si="25"/>
        <v>FRWallis-et-Futuna (see also separate country code entry under WF)</v>
      </c>
    </row>
    <row r="1616" spans="1:3">
      <c r="A1616" t="s">
        <v>12730</v>
      </c>
      <c r="B1616" t="s">
        <v>12356</v>
      </c>
      <c r="C1616" t="str">
        <f t="shared" si="25"/>
        <v>FRGuadeloupe</v>
      </c>
    </row>
    <row r="1617" spans="1:3">
      <c r="A1617" t="s">
        <v>4833</v>
      </c>
      <c r="B1617" t="s">
        <v>12789</v>
      </c>
      <c r="C1617" t="str">
        <f t="shared" si="25"/>
        <v>FRGuadeloupe (see also separate country code entry under GP)</v>
      </c>
    </row>
    <row r="1618" spans="1:3">
      <c r="A1618" t="s">
        <v>12731</v>
      </c>
      <c r="B1618" t="s">
        <v>12357</v>
      </c>
      <c r="C1618" t="str">
        <f t="shared" si="25"/>
        <v>FRLa Réunion</v>
      </c>
    </row>
    <row r="1619" spans="1:3">
      <c r="A1619" t="s">
        <v>4886</v>
      </c>
      <c r="B1619" t="s">
        <v>12790</v>
      </c>
      <c r="C1619" t="str">
        <f t="shared" si="25"/>
        <v>FRLa Réunion (see also separate country code entry under RE)</v>
      </c>
    </row>
    <row r="1620" spans="1:3">
      <c r="A1620" t="s">
        <v>12732</v>
      </c>
      <c r="B1620" t="s">
        <v>12358</v>
      </c>
      <c r="C1620" t="str">
        <f t="shared" si="25"/>
        <v>FRMayotte</v>
      </c>
    </row>
    <row r="1621" spans="1:3">
      <c r="A1621" t="s">
        <v>5000</v>
      </c>
      <c r="B1621" t="s">
        <v>12791</v>
      </c>
      <c r="C1621" t="str">
        <f t="shared" si="25"/>
        <v>FRMayotte (see also separate country code entry under YT)</v>
      </c>
    </row>
    <row r="1622" spans="1:3">
      <c r="A1622" t="s">
        <v>12721</v>
      </c>
      <c r="B1622" t="s">
        <v>4893</v>
      </c>
      <c r="C1622" t="str">
        <f t="shared" si="25"/>
        <v>FRCorse</v>
      </c>
    </row>
    <row r="1623" spans="1:3">
      <c r="A1623" t="s">
        <v>4894</v>
      </c>
      <c r="B1623" t="s">
        <v>4895</v>
      </c>
      <c r="C1623" t="str">
        <f t="shared" si="25"/>
        <v>FRCorse-du-Sud</v>
      </c>
    </row>
    <row r="1624" spans="1:3">
      <c r="A1624" t="s">
        <v>4896</v>
      </c>
      <c r="B1624" t="s">
        <v>4897</v>
      </c>
      <c r="C1624" t="str">
        <f t="shared" si="25"/>
        <v>FRHaute-Corse</v>
      </c>
    </row>
    <row r="1625" spans="1:3">
      <c r="A1625" t="s">
        <v>5028</v>
      </c>
      <c r="B1625" t="s">
        <v>5029</v>
      </c>
      <c r="C1625" t="str">
        <f t="shared" si="25"/>
        <v>GAEstuaire</v>
      </c>
    </row>
    <row r="1626" spans="1:3">
      <c r="A1626" t="s">
        <v>5036</v>
      </c>
      <c r="B1626" t="s">
        <v>5037</v>
      </c>
      <c r="C1626" t="str">
        <f t="shared" si="25"/>
        <v>GAHaut-Ogooué</v>
      </c>
    </row>
    <row r="1627" spans="1:3">
      <c r="A1627" t="s">
        <v>5042</v>
      </c>
      <c r="B1627" t="s">
        <v>5043</v>
      </c>
      <c r="C1627" t="str">
        <f t="shared" si="25"/>
        <v>GAMoyen-Ogooué</v>
      </c>
    </row>
    <row r="1628" spans="1:3">
      <c r="A1628" t="s">
        <v>5038</v>
      </c>
      <c r="B1628" t="s">
        <v>5039</v>
      </c>
      <c r="C1628" t="str">
        <f t="shared" si="25"/>
        <v>GANgounié</v>
      </c>
    </row>
    <row r="1629" spans="1:3">
      <c r="A1629" t="s">
        <v>5044</v>
      </c>
      <c r="B1629" t="s">
        <v>5045</v>
      </c>
      <c r="C1629" t="str">
        <f t="shared" si="25"/>
        <v>GANyanga</v>
      </c>
    </row>
    <row r="1630" spans="1:3">
      <c r="A1630" t="s">
        <v>5030</v>
      </c>
      <c r="B1630" t="s">
        <v>5031</v>
      </c>
      <c r="C1630" t="str">
        <f t="shared" si="25"/>
        <v>GAOgooué-Ivindo</v>
      </c>
    </row>
    <row r="1631" spans="1:3">
      <c r="A1631" t="s">
        <v>5032</v>
      </c>
      <c r="B1631" t="s">
        <v>5033</v>
      </c>
      <c r="C1631" t="str">
        <f t="shared" si="25"/>
        <v>GAOgooué-Lolo</v>
      </c>
    </row>
    <row r="1632" spans="1:3">
      <c r="A1632" t="s">
        <v>5034</v>
      </c>
      <c r="B1632" t="s">
        <v>5035</v>
      </c>
      <c r="C1632" t="str">
        <f t="shared" si="25"/>
        <v>GAOgooué-Maritime</v>
      </c>
    </row>
    <row r="1633" spans="1:3">
      <c r="A1633" t="s">
        <v>5040</v>
      </c>
      <c r="B1633" t="s">
        <v>5041</v>
      </c>
      <c r="C1633" t="str">
        <f t="shared" si="25"/>
        <v>GAWoleu-Ntem</v>
      </c>
    </row>
    <row r="1634" spans="1:3">
      <c r="A1634" t="s">
        <v>5064</v>
      </c>
      <c r="B1634" t="s">
        <v>5065</v>
      </c>
      <c r="C1634" t="str">
        <f t="shared" si="25"/>
        <v>GBAberdeenshire</v>
      </c>
    </row>
    <row r="1635" spans="1:3">
      <c r="A1635" t="s">
        <v>5094</v>
      </c>
      <c r="B1635" t="s">
        <v>5095</v>
      </c>
      <c r="C1635" t="str">
        <f t="shared" si="25"/>
        <v>GBAberdeen City</v>
      </c>
    </row>
    <row r="1636" spans="1:3">
      <c r="A1636" t="s">
        <v>5072</v>
      </c>
      <c r="B1636" t="s">
        <v>5073</v>
      </c>
      <c r="C1636" t="str">
        <f t="shared" si="25"/>
        <v>GBArgyll and Bute</v>
      </c>
    </row>
    <row r="1637" spans="1:3">
      <c r="A1637" t="s">
        <v>5050</v>
      </c>
      <c r="B1637" t="s">
        <v>5051</v>
      </c>
      <c r="C1637" t="str">
        <f t="shared" si="25"/>
        <v>GBAngus</v>
      </c>
    </row>
    <row r="1638" spans="1:3">
      <c r="A1638" t="s">
        <v>5074</v>
      </c>
      <c r="B1638" t="s">
        <v>5075</v>
      </c>
      <c r="C1638" t="str">
        <f t="shared" si="25"/>
        <v>GBClackmannanshire</v>
      </c>
    </row>
    <row r="1639" spans="1:3">
      <c r="A1639" t="s">
        <v>5058</v>
      </c>
      <c r="B1639" t="s">
        <v>5059</v>
      </c>
      <c r="C1639" t="str">
        <f t="shared" si="25"/>
        <v>GBDumfries and Galloway</v>
      </c>
    </row>
    <row r="1640" spans="1:3">
      <c r="A1640" t="s">
        <v>5096</v>
      </c>
      <c r="B1640" t="s">
        <v>5097</v>
      </c>
      <c r="C1640" t="str">
        <f t="shared" si="25"/>
        <v>GBDundee City</v>
      </c>
    </row>
    <row r="1641" spans="1:3">
      <c r="A1641" t="s">
        <v>5098</v>
      </c>
      <c r="B1641" t="s">
        <v>5099</v>
      </c>
      <c r="C1641" t="str">
        <f t="shared" si="25"/>
        <v>GBEast Ayrshire</v>
      </c>
    </row>
    <row r="1642" spans="1:3">
      <c r="A1642" t="s">
        <v>5108</v>
      </c>
      <c r="B1642" t="s">
        <v>5109</v>
      </c>
      <c r="C1642" t="str">
        <f t="shared" si="25"/>
        <v>GBEdinburgh, City of</v>
      </c>
    </row>
    <row r="1643" spans="1:3">
      <c r="A1643" t="s">
        <v>5076</v>
      </c>
      <c r="B1643" t="s">
        <v>5077</v>
      </c>
      <c r="C1643" t="str">
        <f t="shared" si="25"/>
        <v>GBEast Dunbartonshire</v>
      </c>
    </row>
    <row r="1644" spans="1:3">
      <c r="A1644" t="s">
        <v>5060</v>
      </c>
      <c r="B1644" t="s">
        <v>5061</v>
      </c>
      <c r="C1644" t="str">
        <f t="shared" si="25"/>
        <v>GBEast Lothian</v>
      </c>
    </row>
    <row r="1645" spans="1:3">
      <c r="A1645" t="s">
        <v>5066</v>
      </c>
      <c r="B1645" t="s">
        <v>5067</v>
      </c>
      <c r="C1645" t="str">
        <f t="shared" si="25"/>
        <v>GBEilean Siar</v>
      </c>
    </row>
    <row r="1646" spans="1:3">
      <c r="A1646" t="s">
        <v>5100</v>
      </c>
      <c r="B1646" t="s">
        <v>5101</v>
      </c>
      <c r="C1646" t="str">
        <f t="shared" si="25"/>
        <v>GBEast Renfrewshire</v>
      </c>
    </row>
    <row r="1647" spans="1:3">
      <c r="A1647" t="s">
        <v>5052</v>
      </c>
      <c r="B1647" t="s">
        <v>5053</v>
      </c>
      <c r="C1647" t="str">
        <f t="shared" si="25"/>
        <v>GBFalkirk</v>
      </c>
    </row>
    <row r="1648" spans="1:3">
      <c r="A1648" t="s">
        <v>5078</v>
      </c>
      <c r="B1648" t="s">
        <v>5079</v>
      </c>
      <c r="C1648" t="str">
        <f t="shared" si="25"/>
        <v>GBFife</v>
      </c>
    </row>
    <row r="1649" spans="1:3">
      <c r="A1649" t="s">
        <v>5054</v>
      </c>
      <c r="B1649" t="s">
        <v>5055</v>
      </c>
      <c r="C1649" t="str">
        <f t="shared" si="25"/>
        <v>GBGlasgow City</v>
      </c>
    </row>
    <row r="1650" spans="1:3">
      <c r="A1650" t="s">
        <v>5102</v>
      </c>
      <c r="B1650" t="s">
        <v>5103</v>
      </c>
      <c r="C1650" t="str">
        <f t="shared" si="25"/>
        <v>GBHighland</v>
      </c>
    </row>
    <row r="1651" spans="1:3">
      <c r="A1651" t="s">
        <v>5104</v>
      </c>
      <c r="B1651" t="s">
        <v>5105</v>
      </c>
      <c r="C1651" t="str">
        <f t="shared" si="25"/>
        <v>GBInverclyde</v>
      </c>
    </row>
    <row r="1652" spans="1:3">
      <c r="A1652" t="s">
        <v>5080</v>
      </c>
      <c r="B1652" t="s">
        <v>5081</v>
      </c>
      <c r="C1652" t="str">
        <f t="shared" si="25"/>
        <v>GBMidlothian</v>
      </c>
    </row>
    <row r="1653" spans="1:3">
      <c r="A1653" t="s">
        <v>5056</v>
      </c>
      <c r="B1653" t="s">
        <v>5057</v>
      </c>
      <c r="C1653" t="str">
        <f t="shared" si="25"/>
        <v>GBMoray</v>
      </c>
    </row>
    <row r="1654" spans="1:3">
      <c r="A1654" t="s">
        <v>5068</v>
      </c>
      <c r="B1654" t="s">
        <v>5069</v>
      </c>
      <c r="C1654" t="str">
        <f t="shared" si="25"/>
        <v>GBNorth Ayrshire</v>
      </c>
    </row>
    <row r="1655" spans="1:3">
      <c r="A1655" t="s">
        <v>5046</v>
      </c>
      <c r="B1655" t="s">
        <v>5047</v>
      </c>
      <c r="C1655" t="str">
        <f t="shared" si="25"/>
        <v>GBNorth Lanarkshire</v>
      </c>
    </row>
    <row r="1656" spans="1:3">
      <c r="A1656" t="s">
        <v>5082</v>
      </c>
      <c r="B1656" t="s">
        <v>5083</v>
      </c>
      <c r="C1656" t="str">
        <f t="shared" si="25"/>
        <v>GBOrkney Islands</v>
      </c>
    </row>
    <row r="1657" spans="1:3">
      <c r="A1657" t="s">
        <v>5106</v>
      </c>
      <c r="B1657" t="s">
        <v>5107</v>
      </c>
      <c r="C1657" t="str">
        <f t="shared" si="25"/>
        <v>GBPerth and Kinross</v>
      </c>
    </row>
    <row r="1658" spans="1:3">
      <c r="A1658" t="s">
        <v>5048</v>
      </c>
      <c r="B1658" t="s">
        <v>5049</v>
      </c>
      <c r="C1658" t="str">
        <f t="shared" si="25"/>
        <v>GBRenfrewshire</v>
      </c>
    </row>
    <row r="1659" spans="1:3">
      <c r="A1659" t="s">
        <v>5062</v>
      </c>
      <c r="B1659" t="s">
        <v>5063</v>
      </c>
      <c r="C1659" t="str">
        <f t="shared" si="25"/>
        <v>GBSouth Ayrshire</v>
      </c>
    </row>
    <row r="1660" spans="1:3">
      <c r="A1660" t="s">
        <v>5084</v>
      </c>
      <c r="B1660" t="s">
        <v>5085</v>
      </c>
      <c r="C1660" t="str">
        <f t="shared" si="25"/>
        <v>GBScottish Borders, The</v>
      </c>
    </row>
    <row r="1661" spans="1:3">
      <c r="A1661" t="s">
        <v>5086</v>
      </c>
      <c r="B1661" t="s">
        <v>5087</v>
      </c>
      <c r="C1661" t="str">
        <f t="shared" si="25"/>
        <v>GBSouth Lanarkshire</v>
      </c>
    </row>
    <row r="1662" spans="1:3">
      <c r="A1662" t="s">
        <v>5088</v>
      </c>
      <c r="B1662" t="s">
        <v>5089</v>
      </c>
      <c r="C1662" t="str">
        <f t="shared" si="25"/>
        <v>GBStirling</v>
      </c>
    </row>
    <row r="1663" spans="1:3">
      <c r="A1663" t="s">
        <v>5092</v>
      </c>
      <c r="B1663" t="s">
        <v>5093</v>
      </c>
      <c r="C1663" t="str">
        <f t="shared" si="25"/>
        <v>GBWest Dunbartonshire</v>
      </c>
    </row>
    <row r="1664" spans="1:3">
      <c r="A1664" t="s">
        <v>5070</v>
      </c>
      <c r="B1664" t="s">
        <v>5071</v>
      </c>
      <c r="C1664" t="str">
        <f t="shared" si="25"/>
        <v>GBWest Lothian</v>
      </c>
    </row>
    <row r="1665" spans="1:3">
      <c r="A1665" t="s">
        <v>5090</v>
      </c>
      <c r="B1665" t="s">
        <v>5091</v>
      </c>
      <c r="C1665" t="str">
        <f t="shared" si="25"/>
        <v>GBShetland Islands</v>
      </c>
    </row>
    <row r="1666" spans="1:3">
      <c r="A1666" t="s">
        <v>5433</v>
      </c>
      <c r="B1666" t="s">
        <v>5434</v>
      </c>
      <c r="C1666" t="str">
        <f t="shared" si="25"/>
        <v>GBBuckinghamshire</v>
      </c>
    </row>
    <row r="1667" spans="1:3">
      <c r="A1667" t="s">
        <v>5437</v>
      </c>
      <c r="B1667" t="s">
        <v>5438</v>
      </c>
      <c r="C1667" t="str">
        <f t="shared" ref="C1667:C1730" si="26">LEFT(A1667,2)&amp;B1667</f>
        <v>GBCambridgeshire</v>
      </c>
    </row>
    <row r="1668" spans="1:3">
      <c r="A1668" t="s">
        <v>5398</v>
      </c>
      <c r="B1668" t="s">
        <v>5399</v>
      </c>
      <c r="C1668" t="str">
        <f t="shared" si="26"/>
        <v>GBCumbria</v>
      </c>
    </row>
    <row r="1669" spans="1:3">
      <c r="A1669" t="s">
        <v>5358</v>
      </c>
      <c r="B1669" t="s">
        <v>5359</v>
      </c>
      <c r="C1669" t="str">
        <f t="shared" si="26"/>
        <v>GBDerbyshire</v>
      </c>
    </row>
    <row r="1670" spans="1:3">
      <c r="A1670" t="s">
        <v>5284</v>
      </c>
      <c r="B1670" t="s">
        <v>5285</v>
      </c>
      <c r="C1670" t="str">
        <f t="shared" si="26"/>
        <v>GBDevon</v>
      </c>
    </row>
    <row r="1671" spans="1:3">
      <c r="A1671" t="s">
        <v>5360</v>
      </c>
      <c r="B1671" t="s">
        <v>5361</v>
      </c>
      <c r="C1671" t="str">
        <f t="shared" si="26"/>
        <v>GBDorset</v>
      </c>
    </row>
    <row r="1672" spans="1:3">
      <c r="A1672" t="s">
        <v>5328</v>
      </c>
      <c r="B1672" t="s">
        <v>5329</v>
      </c>
      <c r="C1672" t="str">
        <f t="shared" si="26"/>
        <v>GBEssex</v>
      </c>
    </row>
    <row r="1673" spans="1:3">
      <c r="A1673" t="s">
        <v>5405</v>
      </c>
      <c r="B1673" t="s">
        <v>5406</v>
      </c>
      <c r="C1673" t="str">
        <f t="shared" si="26"/>
        <v>GBEast Sussex</v>
      </c>
    </row>
    <row r="1674" spans="1:3">
      <c r="A1674" t="s">
        <v>5288</v>
      </c>
      <c r="B1674" t="s">
        <v>5289</v>
      </c>
      <c r="C1674" t="str">
        <f t="shared" si="26"/>
        <v>GBGloucestershire</v>
      </c>
    </row>
    <row r="1675" spans="1:3">
      <c r="A1675" t="s">
        <v>5248</v>
      </c>
      <c r="B1675" t="s">
        <v>5249</v>
      </c>
      <c r="C1675" t="str">
        <f t="shared" si="26"/>
        <v>GBHampshire</v>
      </c>
    </row>
    <row r="1676" spans="1:3">
      <c r="A1676" t="s">
        <v>5208</v>
      </c>
      <c r="B1676" t="s">
        <v>5209</v>
      </c>
      <c r="C1676" t="str">
        <f t="shared" si="26"/>
        <v>GBHertfordshire</v>
      </c>
    </row>
    <row r="1677" spans="1:3">
      <c r="A1677" t="s">
        <v>5336</v>
      </c>
      <c r="B1677" t="s">
        <v>5337</v>
      </c>
      <c r="C1677" t="str">
        <f t="shared" si="26"/>
        <v>GBKent</v>
      </c>
    </row>
    <row r="1678" spans="1:3">
      <c r="A1678" t="s">
        <v>5370</v>
      </c>
      <c r="B1678" t="s">
        <v>5371</v>
      </c>
      <c r="C1678" t="str">
        <f t="shared" si="26"/>
        <v>GBLancashire</v>
      </c>
    </row>
    <row r="1679" spans="1:3">
      <c r="A1679" t="s">
        <v>5212</v>
      </c>
      <c r="B1679" t="s">
        <v>5213</v>
      </c>
      <c r="C1679" t="str">
        <f t="shared" si="26"/>
        <v>GBLeicestershire</v>
      </c>
    </row>
    <row r="1680" spans="1:3">
      <c r="A1680" t="s">
        <v>5374</v>
      </c>
      <c r="B1680" t="s">
        <v>5375</v>
      </c>
      <c r="C1680" t="str">
        <f t="shared" si="26"/>
        <v>GBLincolnshire</v>
      </c>
    </row>
    <row r="1681" spans="1:3">
      <c r="A1681" t="s">
        <v>5184</v>
      </c>
      <c r="B1681" t="s">
        <v>5185</v>
      </c>
      <c r="C1681" t="str">
        <f t="shared" si="26"/>
        <v>GBNorfolk</v>
      </c>
    </row>
    <row r="1682" spans="1:3">
      <c r="A1682" t="s">
        <v>5411</v>
      </c>
      <c r="B1682" t="s">
        <v>5412</v>
      </c>
      <c r="C1682" t="str">
        <f t="shared" si="26"/>
        <v>GBNorthamptonshire</v>
      </c>
    </row>
    <row r="1683" spans="1:3">
      <c r="A1683" t="s">
        <v>5413</v>
      </c>
      <c r="B1683" t="s">
        <v>5414</v>
      </c>
      <c r="C1683" t="str">
        <f t="shared" si="26"/>
        <v>GBNottinghamshire</v>
      </c>
    </row>
    <row r="1684" spans="1:3">
      <c r="A1684" t="s">
        <v>5252</v>
      </c>
      <c r="B1684" t="s">
        <v>5253</v>
      </c>
      <c r="C1684" t="str">
        <f t="shared" si="26"/>
        <v>GBNorth Yorkshire</v>
      </c>
    </row>
    <row r="1685" spans="1:3">
      <c r="A1685" t="s">
        <v>5254</v>
      </c>
      <c r="B1685" t="s">
        <v>5255</v>
      </c>
      <c r="C1685" t="str">
        <f t="shared" si="26"/>
        <v>GBOxfordshire</v>
      </c>
    </row>
    <row r="1686" spans="1:3">
      <c r="A1686" t="s">
        <v>5218</v>
      </c>
      <c r="B1686" t="s">
        <v>5219</v>
      </c>
      <c r="C1686" t="str">
        <f t="shared" si="26"/>
        <v>GBSuffolk</v>
      </c>
    </row>
    <row r="1687" spans="1:3">
      <c r="A1687" t="s">
        <v>5423</v>
      </c>
      <c r="B1687" t="s">
        <v>5424</v>
      </c>
      <c r="C1687" t="str">
        <f t="shared" si="26"/>
        <v>GBSomerset</v>
      </c>
    </row>
    <row r="1688" spans="1:3">
      <c r="A1688" t="s">
        <v>5220</v>
      </c>
      <c r="B1688" t="s">
        <v>5221</v>
      </c>
      <c r="C1688" t="str">
        <f t="shared" si="26"/>
        <v>GBSurrey</v>
      </c>
    </row>
    <row r="1689" spans="1:3">
      <c r="A1689" t="s">
        <v>5382</v>
      </c>
      <c r="B1689" t="s">
        <v>5383</v>
      </c>
      <c r="C1689" t="str">
        <f t="shared" si="26"/>
        <v>GBStaffordshire</v>
      </c>
    </row>
    <row r="1690" spans="1:3">
      <c r="A1690" t="s">
        <v>5354</v>
      </c>
      <c r="B1690" t="s">
        <v>5355</v>
      </c>
      <c r="C1690" t="str">
        <f t="shared" si="26"/>
        <v>GBWarwickshire</v>
      </c>
    </row>
    <row r="1691" spans="1:3">
      <c r="A1691" t="s">
        <v>5232</v>
      </c>
      <c r="B1691" t="s">
        <v>5233</v>
      </c>
      <c r="C1691" t="str">
        <f t="shared" si="26"/>
        <v>GBWorcestershire</v>
      </c>
    </row>
    <row r="1692" spans="1:3">
      <c r="A1692" t="s">
        <v>5234</v>
      </c>
      <c r="B1692" t="s">
        <v>5235</v>
      </c>
      <c r="C1692" t="str">
        <f t="shared" si="26"/>
        <v>GBWest Sussex</v>
      </c>
    </row>
    <row r="1693" spans="1:3">
      <c r="A1693" t="s">
        <v>5160</v>
      </c>
      <c r="B1693" t="s">
        <v>15152</v>
      </c>
      <c r="C1693" t="str">
        <f t="shared" si="26"/>
        <v>GBArmagh City, Banbridge and Craigavon</v>
      </c>
    </row>
    <row r="1694" spans="1:3">
      <c r="A1694" t="s">
        <v>5158</v>
      </c>
      <c r="B1694" t="s">
        <v>5159</v>
      </c>
      <c r="C1694" t="str">
        <f t="shared" si="26"/>
        <v>GBArds and North Down</v>
      </c>
    </row>
    <row r="1695" spans="1:3">
      <c r="A1695" t="s">
        <v>5156</v>
      </c>
      <c r="B1695" t="s">
        <v>5157</v>
      </c>
      <c r="C1695" t="str">
        <f t="shared" si="26"/>
        <v>GBAntrim and Newtownabbey</v>
      </c>
    </row>
    <row r="1696" spans="1:3">
      <c r="A1696" t="s">
        <v>5154</v>
      </c>
      <c r="B1696" t="s">
        <v>5155</v>
      </c>
      <c r="C1696" t="str">
        <f t="shared" si="26"/>
        <v>GBBelfast</v>
      </c>
    </row>
    <row r="1697" spans="1:3">
      <c r="A1697" t="s">
        <v>5161</v>
      </c>
      <c r="B1697" t="s">
        <v>5162</v>
      </c>
      <c r="C1697" t="str">
        <f t="shared" si="26"/>
        <v>GBCauseway Coast and Glens</v>
      </c>
    </row>
    <row r="1698" spans="1:3">
      <c r="A1698" t="s">
        <v>5163</v>
      </c>
      <c r="B1698" t="s">
        <v>15153</v>
      </c>
      <c r="C1698" t="str">
        <f t="shared" si="26"/>
        <v>GBDerry City and Strabane</v>
      </c>
    </row>
    <row r="1699" spans="1:3">
      <c r="A1699" t="s">
        <v>5164</v>
      </c>
      <c r="B1699" t="s">
        <v>5165</v>
      </c>
      <c r="C1699" t="str">
        <f t="shared" si="26"/>
        <v>GBFermanagh and Omagh</v>
      </c>
    </row>
    <row r="1700" spans="1:3">
      <c r="A1700" t="s">
        <v>5166</v>
      </c>
      <c r="B1700" t="s">
        <v>5167</v>
      </c>
      <c r="C1700" t="str">
        <f t="shared" si="26"/>
        <v>GBLisburn and Castlereagh</v>
      </c>
    </row>
    <row r="1701" spans="1:3">
      <c r="A1701" t="s">
        <v>5168</v>
      </c>
      <c r="B1701" t="s">
        <v>5169</v>
      </c>
      <c r="C1701" t="str">
        <f t="shared" si="26"/>
        <v>GBMid and East Antrim</v>
      </c>
    </row>
    <row r="1702" spans="1:3">
      <c r="A1702" t="s">
        <v>5170</v>
      </c>
      <c r="B1702" t="s">
        <v>5171</v>
      </c>
      <c r="C1702" t="str">
        <f t="shared" si="26"/>
        <v>GBMid Ulster</v>
      </c>
    </row>
    <row r="1703" spans="1:3">
      <c r="A1703" t="s">
        <v>5172</v>
      </c>
      <c r="B1703" t="s">
        <v>5173</v>
      </c>
      <c r="C1703" t="str">
        <f t="shared" si="26"/>
        <v>GBNewry, Mourne and Down</v>
      </c>
    </row>
    <row r="1704" spans="1:3">
      <c r="A1704" t="s">
        <v>5130</v>
      </c>
      <c r="B1704" t="s">
        <v>5131</v>
      </c>
      <c r="C1704" t="str">
        <f t="shared" si="26"/>
        <v>GBIsle of Anglesey [Sir Ynys Môn GB-YNM]</v>
      </c>
    </row>
    <row r="1705" spans="1:3">
      <c r="A1705" t="s">
        <v>5198</v>
      </c>
      <c r="B1705" t="s">
        <v>5199</v>
      </c>
      <c r="C1705" t="str">
        <f t="shared" si="26"/>
        <v>GBBath and North East Somerset</v>
      </c>
    </row>
    <row r="1706" spans="1:3">
      <c r="A1706" t="s">
        <v>5388</v>
      </c>
      <c r="B1706" t="s">
        <v>5389</v>
      </c>
      <c r="C1706" t="str">
        <f t="shared" si="26"/>
        <v>GBBlackburn with Darwen</v>
      </c>
    </row>
    <row r="1707" spans="1:3">
      <c r="A1707" t="s">
        <v>5429</v>
      </c>
      <c r="B1707" t="s">
        <v>5430</v>
      </c>
      <c r="C1707" t="str">
        <f t="shared" si="26"/>
        <v>GBBedford</v>
      </c>
    </row>
    <row r="1708" spans="1:3">
      <c r="A1708" t="s">
        <v>5150</v>
      </c>
      <c r="B1708" t="s">
        <v>5151</v>
      </c>
      <c r="C1708" t="str">
        <f t="shared" si="26"/>
        <v>GBBridgend [Pen-y-bont ar Ogwr GB-POG]</v>
      </c>
    </row>
    <row r="1709" spans="1:3">
      <c r="A1709" t="s">
        <v>5116</v>
      </c>
      <c r="B1709" t="s">
        <v>5117</v>
      </c>
      <c r="C1709" t="str">
        <f t="shared" si="26"/>
        <v>GBBlaenau Gwent</v>
      </c>
    </row>
    <row r="1710" spans="1:3">
      <c r="A1710" t="s">
        <v>5238</v>
      </c>
      <c r="B1710" t="s">
        <v>5239</v>
      </c>
      <c r="C1710" t="str">
        <f t="shared" si="26"/>
        <v>GBBournemouth</v>
      </c>
    </row>
    <row r="1711" spans="1:3">
      <c r="A1711" t="s">
        <v>5320</v>
      </c>
      <c r="B1711" t="s">
        <v>5321</v>
      </c>
      <c r="C1711" t="str">
        <f t="shared" si="26"/>
        <v>GBBrighton and Hove</v>
      </c>
    </row>
    <row r="1712" spans="1:3">
      <c r="A1712" t="s">
        <v>5202</v>
      </c>
      <c r="B1712" t="s">
        <v>5203</v>
      </c>
      <c r="C1712" t="str">
        <f t="shared" si="26"/>
        <v>GBBlackpool</v>
      </c>
    </row>
    <row r="1713" spans="1:3">
      <c r="A1713" t="s">
        <v>5394</v>
      </c>
      <c r="B1713" t="s">
        <v>5395</v>
      </c>
      <c r="C1713" t="str">
        <f t="shared" si="26"/>
        <v>GBBracknell Forest</v>
      </c>
    </row>
    <row r="1714" spans="1:3">
      <c r="A1714" t="s">
        <v>5435</v>
      </c>
      <c r="B1714" t="s">
        <v>5436</v>
      </c>
      <c r="C1714" t="str">
        <f t="shared" si="26"/>
        <v>GBBristol, City of</v>
      </c>
    </row>
    <row r="1715" spans="1:3">
      <c r="A1715" t="s">
        <v>5132</v>
      </c>
      <c r="B1715" t="s">
        <v>5133</v>
      </c>
      <c r="C1715" t="str">
        <f t="shared" si="26"/>
        <v>GBCaerphilly [Caerffili GB-CAF]</v>
      </c>
    </row>
    <row r="1716" spans="1:3">
      <c r="A1716" t="s">
        <v>5396</v>
      </c>
      <c r="B1716" t="s">
        <v>5397</v>
      </c>
      <c r="C1716" t="str">
        <f t="shared" si="26"/>
        <v>GBCentral Bedfordshire</v>
      </c>
    </row>
    <row r="1717" spans="1:3">
      <c r="A1717" t="s">
        <v>5138</v>
      </c>
      <c r="B1717" t="s">
        <v>5139</v>
      </c>
      <c r="C1717" t="str">
        <f t="shared" si="26"/>
        <v>GBCeredigion [Sir Ceredigion]</v>
      </c>
    </row>
    <row r="1718" spans="1:3">
      <c r="A1718" t="s">
        <v>5244</v>
      </c>
      <c r="B1718" t="s">
        <v>5245</v>
      </c>
      <c r="C1718" t="str">
        <f t="shared" si="26"/>
        <v>GBCheshire East</v>
      </c>
    </row>
    <row r="1719" spans="1:3">
      <c r="A1719" t="s">
        <v>5204</v>
      </c>
      <c r="B1719" t="s">
        <v>5205</v>
      </c>
      <c r="C1719" t="str">
        <f t="shared" si="26"/>
        <v>GBCheshire West and Chester</v>
      </c>
    </row>
    <row r="1720" spans="1:3">
      <c r="A1720" t="s">
        <v>5118</v>
      </c>
      <c r="B1720" t="s">
        <v>5119</v>
      </c>
      <c r="C1720" t="str">
        <f t="shared" si="26"/>
        <v>GBCarmarthenshire [Sir Gaerfyrddin GB-GFY]</v>
      </c>
    </row>
    <row r="1721" spans="1:3">
      <c r="A1721" t="s">
        <v>5246</v>
      </c>
      <c r="B1721" t="s">
        <v>5247</v>
      </c>
      <c r="C1721" t="str">
        <f t="shared" si="26"/>
        <v>GBCornwall</v>
      </c>
    </row>
    <row r="1722" spans="1:3">
      <c r="A1722" t="s">
        <v>5146</v>
      </c>
      <c r="B1722" t="s">
        <v>5147</v>
      </c>
      <c r="C1722" t="str">
        <f t="shared" si="26"/>
        <v>GBCardiff [Caerdydd GB-CRD]</v>
      </c>
    </row>
    <row r="1723" spans="1:3">
      <c r="A1723" t="s">
        <v>5152</v>
      </c>
      <c r="B1723" t="s">
        <v>5153</v>
      </c>
      <c r="C1723" t="str">
        <f t="shared" si="26"/>
        <v>GBConwy</v>
      </c>
    </row>
    <row r="1724" spans="1:3">
      <c r="A1724" t="s">
        <v>5324</v>
      </c>
      <c r="B1724" t="s">
        <v>5325</v>
      </c>
      <c r="C1724" t="str">
        <f t="shared" si="26"/>
        <v>GBDarlington</v>
      </c>
    </row>
    <row r="1725" spans="1:3">
      <c r="A1725" t="s">
        <v>5120</v>
      </c>
      <c r="B1725" t="s">
        <v>5121</v>
      </c>
      <c r="C1725" t="str">
        <f t="shared" si="26"/>
        <v>GBDenbighshire [Sir Ddinbych GB-DDB]</v>
      </c>
    </row>
    <row r="1726" spans="1:3">
      <c r="A1726" t="s">
        <v>5282</v>
      </c>
      <c r="B1726" t="s">
        <v>5283</v>
      </c>
      <c r="C1726" t="str">
        <f t="shared" si="26"/>
        <v>GBDerby</v>
      </c>
    </row>
    <row r="1727" spans="1:3">
      <c r="A1727" t="s">
        <v>5403</v>
      </c>
      <c r="B1727" t="s">
        <v>5404</v>
      </c>
      <c r="C1727" t="str">
        <f t="shared" si="26"/>
        <v>GBDurham County</v>
      </c>
    </row>
    <row r="1728" spans="1:3">
      <c r="A1728" t="s">
        <v>5326</v>
      </c>
      <c r="B1728" t="s">
        <v>5327</v>
      </c>
      <c r="C1728" t="str">
        <f t="shared" si="26"/>
        <v>GBEast Riding of Yorkshire</v>
      </c>
    </row>
    <row r="1729" spans="1:3">
      <c r="A1729" t="s">
        <v>5122</v>
      </c>
      <c r="B1729" t="s">
        <v>5123</v>
      </c>
      <c r="C1729" t="str">
        <f t="shared" si="26"/>
        <v>GBFlintshire [Sir y Fflint GB-FFL]</v>
      </c>
    </row>
    <row r="1730" spans="1:3">
      <c r="A1730" t="s">
        <v>5134</v>
      </c>
      <c r="B1730" t="s">
        <v>5135</v>
      </c>
      <c r="C1730" t="str">
        <f t="shared" si="26"/>
        <v>GBGwynedd</v>
      </c>
    </row>
    <row r="1731" spans="1:3">
      <c r="A1731" t="s">
        <v>5176</v>
      </c>
      <c r="B1731" t="s">
        <v>5177</v>
      </c>
      <c r="C1731" t="str">
        <f t="shared" ref="C1731:C1794" si="27">LEFT(A1731,2)&amp;B1731</f>
        <v>GBHalton</v>
      </c>
    </row>
    <row r="1732" spans="1:3">
      <c r="A1732" t="s">
        <v>5407</v>
      </c>
      <c r="B1732" t="s">
        <v>5408</v>
      </c>
      <c r="C1732" t="str">
        <f t="shared" si="27"/>
        <v>GBHerefordshire</v>
      </c>
    </row>
    <row r="1733" spans="1:3">
      <c r="A1733" t="s">
        <v>5334</v>
      </c>
      <c r="B1733" t="s">
        <v>5335</v>
      </c>
      <c r="C1733" t="str">
        <f t="shared" si="27"/>
        <v>GBHartlepool</v>
      </c>
    </row>
    <row r="1734" spans="1:3">
      <c r="A1734" t="s">
        <v>5196</v>
      </c>
      <c r="B1734" t="s">
        <v>5197</v>
      </c>
      <c r="C1734" t="str">
        <f t="shared" si="27"/>
        <v>GBIsles of Scilly</v>
      </c>
    </row>
    <row r="1735" spans="1:3">
      <c r="A1735" t="s">
        <v>5294</v>
      </c>
      <c r="B1735" t="s">
        <v>5295</v>
      </c>
      <c r="C1735" t="str">
        <f t="shared" si="27"/>
        <v>GBIsle of Wight</v>
      </c>
    </row>
    <row r="1736" spans="1:3">
      <c r="A1736" t="s">
        <v>5180</v>
      </c>
      <c r="B1736" t="s">
        <v>5181</v>
      </c>
      <c r="C1736" t="str">
        <f t="shared" si="27"/>
        <v>GBKingston upon Hull</v>
      </c>
    </row>
    <row r="1737" spans="1:3">
      <c r="A1737" t="s">
        <v>5338</v>
      </c>
      <c r="B1737" t="s">
        <v>5339</v>
      </c>
      <c r="C1737" t="str">
        <f t="shared" si="27"/>
        <v>GBLeicester</v>
      </c>
    </row>
    <row r="1738" spans="1:3">
      <c r="A1738" t="s">
        <v>5445</v>
      </c>
      <c r="B1738" t="s">
        <v>5446</v>
      </c>
      <c r="C1738" t="str">
        <f t="shared" si="27"/>
        <v>GBLuton</v>
      </c>
    </row>
    <row r="1739" spans="1:3">
      <c r="A1739" t="s">
        <v>5340</v>
      </c>
      <c r="B1739" t="s">
        <v>5341</v>
      </c>
      <c r="C1739" t="str">
        <f t="shared" si="27"/>
        <v>GBMiddlesbrough</v>
      </c>
    </row>
    <row r="1740" spans="1:3">
      <c r="A1740" t="s">
        <v>5409</v>
      </c>
      <c r="B1740" t="s">
        <v>5410</v>
      </c>
      <c r="C1740" t="str">
        <f t="shared" si="27"/>
        <v>GBMedway</v>
      </c>
    </row>
    <row r="1741" spans="1:3">
      <c r="A1741" t="s">
        <v>5449</v>
      </c>
      <c r="B1741" t="s">
        <v>5450</v>
      </c>
      <c r="C1741" t="str">
        <f t="shared" si="27"/>
        <v>GBMilton Keynes</v>
      </c>
    </row>
    <row r="1742" spans="1:3">
      <c r="A1742" t="s">
        <v>5140</v>
      </c>
      <c r="B1742" t="s">
        <v>5141</v>
      </c>
      <c r="C1742" t="str">
        <f t="shared" si="27"/>
        <v>GBMonmouthshire [Sir Fynwy GB-FYN]</v>
      </c>
    </row>
    <row r="1743" spans="1:3">
      <c r="A1743" t="s">
        <v>5124</v>
      </c>
      <c r="B1743" t="s">
        <v>5125</v>
      </c>
      <c r="C1743" t="str">
        <f t="shared" si="27"/>
        <v>GBMerthyr Tydfil [Merthyr Tudful GB-MTU]</v>
      </c>
    </row>
    <row r="1744" spans="1:3">
      <c r="A1744" t="s">
        <v>5376</v>
      </c>
      <c r="B1744" t="s">
        <v>5377</v>
      </c>
      <c r="C1744" t="str">
        <f t="shared" si="27"/>
        <v>GBNorthumberland</v>
      </c>
    </row>
    <row r="1745" spans="1:3">
      <c r="A1745" t="s">
        <v>5182</v>
      </c>
      <c r="B1745" t="s">
        <v>5183</v>
      </c>
      <c r="C1745" t="str">
        <f t="shared" si="27"/>
        <v>GBNorth East Lincolnshire</v>
      </c>
    </row>
    <row r="1746" spans="1:3">
      <c r="A1746" t="s">
        <v>5306</v>
      </c>
      <c r="B1746" t="s">
        <v>5307</v>
      </c>
      <c r="C1746" t="str">
        <f t="shared" si="27"/>
        <v>GBNottingham</v>
      </c>
    </row>
    <row r="1747" spans="1:3">
      <c r="A1747" t="s">
        <v>5451</v>
      </c>
      <c r="B1747" t="s">
        <v>5452</v>
      </c>
      <c r="C1747" t="str">
        <f t="shared" si="27"/>
        <v>GBNorth Lincolnshire</v>
      </c>
    </row>
    <row r="1748" spans="1:3">
      <c r="A1748" t="s">
        <v>5453</v>
      </c>
      <c r="B1748" t="s">
        <v>5454</v>
      </c>
      <c r="C1748" t="str">
        <f t="shared" si="27"/>
        <v>GBNorth Somerset</v>
      </c>
    </row>
    <row r="1749" spans="1:3">
      <c r="A1749" t="s">
        <v>5110</v>
      </c>
      <c r="B1749" t="s">
        <v>5111</v>
      </c>
      <c r="C1749" t="str">
        <f t="shared" si="27"/>
        <v>GBNeath Port Talbot [Castell-nedd Port Talbot GB-CTL]</v>
      </c>
    </row>
    <row r="1750" spans="1:3">
      <c r="A1750" t="s">
        <v>5114</v>
      </c>
      <c r="B1750" t="s">
        <v>5115</v>
      </c>
      <c r="C1750" t="str">
        <f t="shared" si="27"/>
        <v>GBNewport [Casnewydd GB-CNW]</v>
      </c>
    </row>
    <row r="1751" spans="1:3">
      <c r="A1751" t="s">
        <v>5142</v>
      </c>
      <c r="B1751" t="s">
        <v>5143</v>
      </c>
      <c r="C1751" t="str">
        <f t="shared" si="27"/>
        <v>GBPembrokeshire [Sir Benfro GB-BNF]</v>
      </c>
    </row>
    <row r="1752" spans="1:3">
      <c r="A1752" t="s">
        <v>5457</v>
      </c>
      <c r="B1752" t="s">
        <v>5458</v>
      </c>
      <c r="C1752" t="str">
        <f t="shared" si="27"/>
        <v>GBPlymouth</v>
      </c>
    </row>
    <row r="1753" spans="1:3">
      <c r="A1753" t="s">
        <v>5378</v>
      </c>
      <c r="B1753" t="s">
        <v>5379</v>
      </c>
      <c r="C1753" t="str">
        <f t="shared" si="27"/>
        <v>GBPoole</v>
      </c>
    </row>
    <row r="1754" spans="1:3">
      <c r="A1754" t="s">
        <v>5186</v>
      </c>
      <c r="B1754" t="s">
        <v>5187</v>
      </c>
      <c r="C1754" t="str">
        <f t="shared" si="27"/>
        <v>GBPortsmouth</v>
      </c>
    </row>
    <row r="1755" spans="1:3">
      <c r="A1755" t="s">
        <v>5126</v>
      </c>
      <c r="B1755" t="s">
        <v>5127</v>
      </c>
      <c r="C1755" t="str">
        <f t="shared" si="27"/>
        <v>GBPowys</v>
      </c>
    </row>
    <row r="1756" spans="1:3">
      <c r="A1756" t="s">
        <v>5419</v>
      </c>
      <c r="B1756" t="s">
        <v>5420</v>
      </c>
      <c r="C1756" t="str">
        <f t="shared" si="27"/>
        <v>GBPeterborough</v>
      </c>
    </row>
    <row r="1757" spans="1:3">
      <c r="A1757" t="s">
        <v>5380</v>
      </c>
      <c r="B1757" t="s">
        <v>5381</v>
      </c>
      <c r="C1757" t="str">
        <f t="shared" si="27"/>
        <v>GBRedcar and Cleveland</v>
      </c>
    </row>
    <row r="1758" spans="1:3">
      <c r="A1758" t="s">
        <v>5112</v>
      </c>
      <c r="B1758" t="s">
        <v>5113</v>
      </c>
      <c r="C1758" t="str">
        <f t="shared" si="27"/>
        <v>GBRhondda, Cynon, Taff [Rhondda, Cynon,Taf]</v>
      </c>
    </row>
    <row r="1759" spans="1:3">
      <c r="A1759" t="s">
        <v>5459</v>
      </c>
      <c r="B1759" t="s">
        <v>5460</v>
      </c>
      <c r="C1759" t="str">
        <f t="shared" si="27"/>
        <v>GBReading</v>
      </c>
    </row>
    <row r="1760" spans="1:3">
      <c r="A1760" t="s">
        <v>5258</v>
      </c>
      <c r="B1760" t="s">
        <v>5259</v>
      </c>
      <c r="C1760" t="str">
        <f t="shared" si="27"/>
        <v>GBRutland</v>
      </c>
    </row>
    <row r="1761" spans="1:3">
      <c r="A1761" t="s">
        <v>5188</v>
      </c>
      <c r="B1761" t="s">
        <v>5189</v>
      </c>
      <c r="C1761" t="str">
        <f t="shared" si="27"/>
        <v>GBSouth Gloucestershire</v>
      </c>
    </row>
    <row r="1762" spans="1:3">
      <c r="A1762" t="s">
        <v>5461</v>
      </c>
      <c r="B1762" t="s">
        <v>5462</v>
      </c>
      <c r="C1762" t="str">
        <f t="shared" si="27"/>
        <v>GBShropshire</v>
      </c>
    </row>
    <row r="1763" spans="1:3">
      <c r="A1763" t="s">
        <v>5264</v>
      </c>
      <c r="B1763" t="s">
        <v>5265</v>
      </c>
      <c r="C1763" t="str">
        <f t="shared" si="27"/>
        <v>GBSlough</v>
      </c>
    </row>
    <row r="1764" spans="1:3">
      <c r="A1764" t="s">
        <v>5425</v>
      </c>
      <c r="B1764" t="s">
        <v>5426</v>
      </c>
      <c r="C1764" t="str">
        <f t="shared" si="27"/>
        <v>GBSouthend-on-Sea</v>
      </c>
    </row>
    <row r="1765" spans="1:3">
      <c r="A1765" t="s">
        <v>5312</v>
      </c>
      <c r="B1765" t="s">
        <v>5313</v>
      </c>
      <c r="C1765" t="str">
        <f t="shared" si="27"/>
        <v>GBStoke-on-Trent</v>
      </c>
    </row>
    <row r="1766" spans="1:3">
      <c r="A1766" t="s">
        <v>5222</v>
      </c>
      <c r="B1766" t="s">
        <v>5223</v>
      </c>
      <c r="C1766" t="str">
        <f t="shared" si="27"/>
        <v>GBSouthampton</v>
      </c>
    </row>
    <row r="1767" spans="1:3">
      <c r="A1767" t="s">
        <v>5224</v>
      </c>
      <c r="B1767" t="s">
        <v>5225</v>
      </c>
      <c r="C1767" t="str">
        <f t="shared" si="27"/>
        <v>GBStockton-on-Tees</v>
      </c>
    </row>
    <row r="1768" spans="1:3">
      <c r="A1768" t="s">
        <v>5148</v>
      </c>
      <c r="B1768" t="s">
        <v>5149</v>
      </c>
      <c r="C1768" t="str">
        <f t="shared" si="27"/>
        <v>GBSwansea [Abertawe GB-ATA]</v>
      </c>
    </row>
    <row r="1769" spans="1:3">
      <c r="A1769" t="s">
        <v>5226</v>
      </c>
      <c r="B1769" t="s">
        <v>5227</v>
      </c>
      <c r="C1769" t="str">
        <f t="shared" si="27"/>
        <v>GBSwindon</v>
      </c>
    </row>
    <row r="1770" spans="1:3">
      <c r="A1770" t="s">
        <v>5228</v>
      </c>
      <c r="B1770" t="s">
        <v>5229</v>
      </c>
      <c r="C1770" t="str">
        <f t="shared" si="27"/>
        <v>GBTelford and Wrekin</v>
      </c>
    </row>
    <row r="1771" spans="1:3">
      <c r="A1771" t="s">
        <v>5266</v>
      </c>
      <c r="B1771" t="s">
        <v>5267</v>
      </c>
      <c r="C1771" t="str">
        <f t="shared" si="27"/>
        <v>GBThurrock</v>
      </c>
    </row>
    <row r="1772" spans="1:3">
      <c r="A1772" t="s">
        <v>5268</v>
      </c>
      <c r="B1772" t="s">
        <v>5269</v>
      </c>
      <c r="C1772" t="str">
        <f t="shared" si="27"/>
        <v>GBTorbay</v>
      </c>
    </row>
    <row r="1773" spans="1:3">
      <c r="A1773" t="s">
        <v>5144</v>
      </c>
      <c r="B1773" t="s">
        <v>5145</v>
      </c>
      <c r="C1773" t="str">
        <f t="shared" si="27"/>
        <v>GBTorfaen [Tor-faen]</v>
      </c>
    </row>
    <row r="1774" spans="1:3">
      <c r="A1774" t="s">
        <v>5128</v>
      </c>
      <c r="B1774" t="s">
        <v>5129</v>
      </c>
      <c r="C1774" t="str">
        <f t="shared" si="27"/>
        <v>GBVale of Glamorgan, The [Bro Morgannwg GB-BMG]</v>
      </c>
    </row>
    <row r="1775" spans="1:3">
      <c r="A1775" t="s">
        <v>5190</v>
      </c>
      <c r="B1775" t="s">
        <v>5191</v>
      </c>
      <c r="C1775" t="str">
        <f t="shared" si="27"/>
        <v>GBWest Berkshire</v>
      </c>
    </row>
    <row r="1776" spans="1:3">
      <c r="A1776" t="s">
        <v>5272</v>
      </c>
      <c r="B1776" t="s">
        <v>5273</v>
      </c>
      <c r="C1776" t="str">
        <f t="shared" si="27"/>
        <v>GBWiltshire</v>
      </c>
    </row>
    <row r="1777" spans="1:3">
      <c r="A1777" t="s">
        <v>5230</v>
      </c>
      <c r="B1777" t="s">
        <v>5231</v>
      </c>
      <c r="C1777" t="str">
        <f t="shared" si="27"/>
        <v>GBWindsor and Maidenhead</v>
      </c>
    </row>
    <row r="1778" spans="1:3">
      <c r="A1778" t="s">
        <v>5316</v>
      </c>
      <c r="B1778" t="s">
        <v>5317</v>
      </c>
      <c r="C1778" t="str">
        <f t="shared" si="27"/>
        <v>GBWokingham</v>
      </c>
    </row>
    <row r="1779" spans="1:3">
      <c r="A1779" t="s">
        <v>5194</v>
      </c>
      <c r="B1779" t="s">
        <v>5195</v>
      </c>
      <c r="C1779" t="str">
        <f t="shared" si="27"/>
        <v>GBWarrington</v>
      </c>
    </row>
    <row r="1780" spans="1:3">
      <c r="A1780" t="s">
        <v>5136</v>
      </c>
      <c r="B1780" t="s">
        <v>5137</v>
      </c>
      <c r="C1780" t="str">
        <f t="shared" si="27"/>
        <v>GBWrexham [Wrecsam GB-WRC]</v>
      </c>
    </row>
    <row r="1781" spans="1:3">
      <c r="A1781" t="s">
        <v>5276</v>
      </c>
      <c r="B1781" t="s">
        <v>5277</v>
      </c>
      <c r="C1781" t="str">
        <f t="shared" si="27"/>
        <v>GBYork</v>
      </c>
    </row>
    <row r="1782" spans="1:3">
      <c r="A1782" t="s">
        <v>5200</v>
      </c>
      <c r="B1782" t="s">
        <v>5201</v>
      </c>
      <c r="C1782" t="str">
        <f t="shared" si="27"/>
        <v>GBBirmingham</v>
      </c>
    </row>
    <row r="1783" spans="1:3">
      <c r="A1783" t="s">
        <v>5322</v>
      </c>
      <c r="B1783" t="s">
        <v>5323</v>
      </c>
      <c r="C1783" t="str">
        <f t="shared" si="27"/>
        <v>GBBarnsley</v>
      </c>
    </row>
    <row r="1784" spans="1:3">
      <c r="A1784" t="s">
        <v>5392</v>
      </c>
      <c r="B1784" t="s">
        <v>5393</v>
      </c>
      <c r="C1784" t="str">
        <f t="shared" si="27"/>
        <v>GBBolton</v>
      </c>
    </row>
    <row r="1785" spans="1:3">
      <c r="A1785" t="s">
        <v>5240</v>
      </c>
      <c r="B1785" t="s">
        <v>5241</v>
      </c>
      <c r="C1785" t="str">
        <f t="shared" si="27"/>
        <v>GBBradford</v>
      </c>
    </row>
    <row r="1786" spans="1:3">
      <c r="A1786" t="s">
        <v>5242</v>
      </c>
      <c r="B1786" t="s">
        <v>5243</v>
      </c>
      <c r="C1786" t="str">
        <f t="shared" si="27"/>
        <v>GBBury</v>
      </c>
    </row>
    <row r="1787" spans="1:3">
      <c r="A1787" t="s">
        <v>5278</v>
      </c>
      <c r="B1787" t="s">
        <v>5279</v>
      </c>
      <c r="C1787" t="str">
        <f t="shared" si="27"/>
        <v>GBCalderdale</v>
      </c>
    </row>
    <row r="1788" spans="1:3">
      <c r="A1788" t="s">
        <v>5280</v>
      </c>
      <c r="B1788" t="s">
        <v>5281</v>
      </c>
      <c r="C1788" t="str">
        <f t="shared" si="27"/>
        <v>GBCoventry</v>
      </c>
    </row>
    <row r="1789" spans="1:3">
      <c r="A1789" t="s">
        <v>5439</v>
      </c>
      <c r="B1789" t="s">
        <v>5440</v>
      </c>
      <c r="C1789" t="str">
        <f t="shared" si="27"/>
        <v>GBDoncaster</v>
      </c>
    </row>
    <row r="1790" spans="1:3">
      <c r="A1790" t="s">
        <v>5286</v>
      </c>
      <c r="B1790" t="s">
        <v>5287</v>
      </c>
      <c r="C1790" t="str">
        <f t="shared" si="27"/>
        <v>GBDudley</v>
      </c>
    </row>
    <row r="1791" spans="1:3">
      <c r="A1791" t="s">
        <v>5364</v>
      </c>
      <c r="B1791" t="s">
        <v>5365</v>
      </c>
      <c r="C1791" t="str">
        <f t="shared" si="27"/>
        <v>GBGateshead</v>
      </c>
    </row>
    <row r="1792" spans="1:3">
      <c r="A1792" t="s">
        <v>5441</v>
      </c>
      <c r="B1792" t="s">
        <v>5442</v>
      </c>
      <c r="C1792" t="str">
        <f t="shared" si="27"/>
        <v>GBKirklees</v>
      </c>
    </row>
    <row r="1793" spans="1:3">
      <c r="A1793" t="s">
        <v>5368</v>
      </c>
      <c r="B1793" t="s">
        <v>5369</v>
      </c>
      <c r="C1793" t="str">
        <f t="shared" si="27"/>
        <v>GBKnowsley</v>
      </c>
    </row>
    <row r="1794" spans="1:3">
      <c r="A1794" t="s">
        <v>5302</v>
      </c>
      <c r="B1794" t="s">
        <v>5303</v>
      </c>
      <c r="C1794" t="str">
        <f t="shared" si="27"/>
        <v>GBLeeds</v>
      </c>
    </row>
    <row r="1795" spans="1:3">
      <c r="A1795" t="s">
        <v>5250</v>
      </c>
      <c r="B1795" t="s">
        <v>5251</v>
      </c>
      <c r="C1795" t="str">
        <f t="shared" ref="C1795:C1858" si="28">LEFT(A1795,2)&amp;B1795</f>
        <v>GBLiverpool</v>
      </c>
    </row>
    <row r="1796" spans="1:3">
      <c r="A1796" t="s">
        <v>5447</v>
      </c>
      <c r="B1796" t="s">
        <v>5448</v>
      </c>
      <c r="C1796" t="str">
        <f t="shared" si="28"/>
        <v>GBManchester</v>
      </c>
    </row>
    <row r="1797" spans="1:3">
      <c r="A1797" t="s">
        <v>5304</v>
      </c>
      <c r="B1797" t="s">
        <v>5305</v>
      </c>
      <c r="C1797" t="str">
        <f t="shared" si="28"/>
        <v>GBNewcastle upon Tyne</v>
      </c>
    </row>
    <row r="1798" spans="1:3">
      <c r="A1798" t="s">
        <v>5455</v>
      </c>
      <c r="B1798" t="s">
        <v>5456</v>
      </c>
      <c r="C1798" t="str">
        <f t="shared" si="28"/>
        <v>GBNorth Tyneside</v>
      </c>
    </row>
    <row r="1799" spans="1:3">
      <c r="A1799" t="s">
        <v>5417</v>
      </c>
      <c r="B1799" t="s">
        <v>5418</v>
      </c>
      <c r="C1799" t="str">
        <f t="shared" si="28"/>
        <v>GBOldham</v>
      </c>
    </row>
    <row r="1800" spans="1:3">
      <c r="A1800" t="s">
        <v>5214</v>
      </c>
      <c r="B1800" t="s">
        <v>5215</v>
      </c>
      <c r="C1800" t="str">
        <f t="shared" si="28"/>
        <v>GBRochdale</v>
      </c>
    </row>
    <row r="1801" spans="1:3">
      <c r="A1801" t="s">
        <v>5216</v>
      </c>
      <c r="B1801" t="s">
        <v>5217</v>
      </c>
      <c r="C1801" t="str">
        <f t="shared" si="28"/>
        <v>GBRotherham</v>
      </c>
    </row>
    <row r="1802" spans="1:3">
      <c r="A1802" t="s">
        <v>5260</v>
      </c>
      <c r="B1802" t="s">
        <v>5261</v>
      </c>
      <c r="C1802" t="str">
        <f t="shared" si="28"/>
        <v>GBSandwell</v>
      </c>
    </row>
    <row r="1803" spans="1:3">
      <c r="A1803" t="s">
        <v>5346</v>
      </c>
      <c r="B1803" t="s">
        <v>5347</v>
      </c>
      <c r="C1803" t="str">
        <f t="shared" si="28"/>
        <v>GBSefton</v>
      </c>
    </row>
    <row r="1804" spans="1:3">
      <c r="A1804" t="s">
        <v>5262</v>
      </c>
      <c r="B1804" t="s">
        <v>5263</v>
      </c>
      <c r="C1804" t="str">
        <f t="shared" si="28"/>
        <v>GBSheffield</v>
      </c>
    </row>
    <row r="1805" spans="1:3">
      <c r="A1805" t="s">
        <v>5348</v>
      </c>
      <c r="B1805" t="s">
        <v>5349</v>
      </c>
      <c r="C1805" t="str">
        <f t="shared" si="28"/>
        <v>GBSt. Helens</v>
      </c>
    </row>
    <row r="1806" spans="1:3">
      <c r="A1806" t="s">
        <v>5421</v>
      </c>
      <c r="B1806" t="s">
        <v>5422</v>
      </c>
      <c r="C1806" t="str">
        <f t="shared" si="28"/>
        <v>GBStockport</v>
      </c>
    </row>
    <row r="1807" spans="1:3">
      <c r="A1807" t="s">
        <v>5308</v>
      </c>
      <c r="B1807" t="s">
        <v>5309</v>
      </c>
      <c r="C1807" t="str">
        <f t="shared" si="28"/>
        <v>GBSalford</v>
      </c>
    </row>
    <row r="1808" spans="1:3">
      <c r="A1808" t="s">
        <v>5463</v>
      </c>
      <c r="B1808" t="s">
        <v>5464</v>
      </c>
      <c r="C1808" t="str">
        <f t="shared" si="28"/>
        <v>GBSunderland</v>
      </c>
    </row>
    <row r="1809" spans="1:3">
      <c r="A1809" t="s">
        <v>5310</v>
      </c>
      <c r="B1809" t="s">
        <v>5311</v>
      </c>
      <c r="C1809" t="str">
        <f t="shared" si="28"/>
        <v>GBSolihull</v>
      </c>
    </row>
    <row r="1810" spans="1:3">
      <c r="A1810" t="s">
        <v>5465</v>
      </c>
      <c r="B1810" t="s">
        <v>5466</v>
      </c>
      <c r="C1810" t="str">
        <f t="shared" si="28"/>
        <v>GBSouth Tyneside</v>
      </c>
    </row>
    <row r="1811" spans="1:3">
      <c r="A1811" t="s">
        <v>5384</v>
      </c>
      <c r="B1811" t="s">
        <v>5385</v>
      </c>
      <c r="C1811" t="str">
        <f t="shared" si="28"/>
        <v>GBTameside</v>
      </c>
    </row>
    <row r="1812" spans="1:3">
      <c r="A1812" t="s">
        <v>5350</v>
      </c>
      <c r="B1812" t="s">
        <v>5351</v>
      </c>
      <c r="C1812" t="str">
        <f t="shared" si="28"/>
        <v>GBTrafford</v>
      </c>
    </row>
    <row r="1813" spans="1:3">
      <c r="A1813" t="s">
        <v>5386</v>
      </c>
      <c r="B1813" t="s">
        <v>5387</v>
      </c>
      <c r="C1813" t="str">
        <f t="shared" si="28"/>
        <v>GBWigan</v>
      </c>
    </row>
    <row r="1814" spans="1:3">
      <c r="A1814" t="s">
        <v>5274</v>
      </c>
      <c r="B1814" t="s">
        <v>5275</v>
      </c>
      <c r="C1814" t="str">
        <f t="shared" si="28"/>
        <v>GBWakefield</v>
      </c>
    </row>
    <row r="1815" spans="1:3">
      <c r="A1815" t="s">
        <v>5356</v>
      </c>
      <c r="B1815" t="s">
        <v>5357</v>
      </c>
      <c r="C1815" t="str">
        <f t="shared" si="28"/>
        <v>GBWalsall</v>
      </c>
    </row>
    <row r="1816" spans="1:3">
      <c r="A1816" t="s">
        <v>5314</v>
      </c>
      <c r="B1816" t="s">
        <v>5315</v>
      </c>
      <c r="C1816" t="str">
        <f t="shared" si="28"/>
        <v>GBWolverhampton</v>
      </c>
    </row>
    <row r="1817" spans="1:3">
      <c r="A1817" t="s">
        <v>5469</v>
      </c>
      <c r="B1817" t="s">
        <v>5470</v>
      </c>
      <c r="C1817" t="str">
        <f t="shared" si="28"/>
        <v>GBWirral</v>
      </c>
    </row>
    <row r="1818" spans="1:3">
      <c r="A1818" t="s">
        <v>5431</v>
      </c>
      <c r="B1818" t="s">
        <v>5432</v>
      </c>
      <c r="C1818" t="str">
        <f t="shared" si="28"/>
        <v>GBBarking and Dagenham</v>
      </c>
    </row>
    <row r="1819" spans="1:3">
      <c r="A1819" t="s">
        <v>5390</v>
      </c>
      <c r="B1819" t="s">
        <v>5391</v>
      </c>
      <c r="C1819" t="str">
        <f t="shared" si="28"/>
        <v>GBBrent</v>
      </c>
    </row>
    <row r="1820" spans="1:3">
      <c r="A1820" t="s">
        <v>5236</v>
      </c>
      <c r="B1820" t="s">
        <v>5237</v>
      </c>
      <c r="C1820" t="str">
        <f t="shared" si="28"/>
        <v>GBBexley</v>
      </c>
    </row>
    <row r="1821" spans="1:3">
      <c r="A1821" t="s">
        <v>5318</v>
      </c>
      <c r="B1821" t="s">
        <v>5319</v>
      </c>
      <c r="C1821" t="str">
        <f t="shared" si="28"/>
        <v>GBBarnet</v>
      </c>
    </row>
    <row r="1822" spans="1:3">
      <c r="A1822" t="s">
        <v>5473</v>
      </c>
      <c r="B1822" t="s">
        <v>5474</v>
      </c>
      <c r="C1822" t="str">
        <f t="shared" si="28"/>
        <v>GBBromley</v>
      </c>
    </row>
    <row r="1823" spans="1:3">
      <c r="A1823" t="s">
        <v>5400</v>
      </c>
      <c r="B1823" t="s">
        <v>5401</v>
      </c>
      <c r="C1823" t="str">
        <f t="shared" si="28"/>
        <v>GBCamden</v>
      </c>
    </row>
    <row r="1824" spans="1:3">
      <c r="A1824" t="s">
        <v>5402</v>
      </c>
      <c r="B1824" t="s">
        <v>1698</v>
      </c>
      <c r="C1824" t="str">
        <f t="shared" si="28"/>
        <v>GBCroydon</v>
      </c>
    </row>
    <row r="1825" spans="1:3">
      <c r="A1825" t="s">
        <v>5475</v>
      </c>
      <c r="B1825" t="s">
        <v>5476</v>
      </c>
      <c r="C1825" t="str">
        <f t="shared" si="28"/>
        <v>GBEaling</v>
      </c>
    </row>
    <row r="1826" spans="1:3">
      <c r="A1826" t="s">
        <v>5362</v>
      </c>
      <c r="B1826" t="s">
        <v>5363</v>
      </c>
      <c r="C1826" t="str">
        <f t="shared" si="28"/>
        <v>GBEnfield</v>
      </c>
    </row>
    <row r="1827" spans="1:3">
      <c r="A1827" t="s">
        <v>5174</v>
      </c>
      <c r="B1827" t="s">
        <v>5175</v>
      </c>
      <c r="C1827" t="str">
        <f t="shared" si="28"/>
        <v>GBGreenwich</v>
      </c>
    </row>
    <row r="1828" spans="1:3">
      <c r="A1828" t="s">
        <v>5330</v>
      </c>
      <c r="B1828" t="s">
        <v>5331</v>
      </c>
      <c r="C1828" t="str">
        <f t="shared" si="28"/>
        <v>GBHavering</v>
      </c>
    </row>
    <row r="1829" spans="1:3">
      <c r="A1829" t="s">
        <v>5290</v>
      </c>
      <c r="B1829" t="s">
        <v>5291</v>
      </c>
      <c r="C1829" t="str">
        <f t="shared" si="28"/>
        <v>GBHackney</v>
      </c>
    </row>
    <row r="1830" spans="1:3">
      <c r="A1830" t="s">
        <v>5332</v>
      </c>
      <c r="B1830" t="s">
        <v>5333</v>
      </c>
      <c r="C1830" t="str">
        <f t="shared" si="28"/>
        <v>GBHillingdon</v>
      </c>
    </row>
    <row r="1831" spans="1:3">
      <c r="A1831" t="s">
        <v>5366</v>
      </c>
      <c r="B1831" t="s">
        <v>5367</v>
      </c>
      <c r="C1831" t="str">
        <f t="shared" si="28"/>
        <v>GBHammersmith and Fulham</v>
      </c>
    </row>
    <row r="1832" spans="1:3">
      <c r="A1832" t="s">
        <v>5206</v>
      </c>
      <c r="B1832" t="s">
        <v>5207</v>
      </c>
      <c r="C1832" t="str">
        <f t="shared" si="28"/>
        <v>GBHounslow</v>
      </c>
    </row>
    <row r="1833" spans="1:3">
      <c r="A1833" t="s">
        <v>5292</v>
      </c>
      <c r="B1833" t="s">
        <v>5293</v>
      </c>
      <c r="C1833" t="str">
        <f t="shared" si="28"/>
        <v>GBHarrow</v>
      </c>
    </row>
    <row r="1834" spans="1:3">
      <c r="A1834" t="s">
        <v>5178</v>
      </c>
      <c r="B1834" t="s">
        <v>5179</v>
      </c>
      <c r="C1834" t="str">
        <f t="shared" si="28"/>
        <v>GBHaringey</v>
      </c>
    </row>
    <row r="1835" spans="1:3">
      <c r="A1835" t="s">
        <v>5296</v>
      </c>
      <c r="B1835" t="s">
        <v>5297</v>
      </c>
      <c r="C1835" t="str">
        <f t="shared" si="28"/>
        <v>GBIslington</v>
      </c>
    </row>
    <row r="1836" spans="1:3">
      <c r="A1836" t="s">
        <v>5298</v>
      </c>
      <c r="B1836" t="s">
        <v>5299</v>
      </c>
      <c r="C1836" t="str">
        <f t="shared" si="28"/>
        <v>GBKensington and Chelsea</v>
      </c>
    </row>
    <row r="1837" spans="1:3">
      <c r="A1837" t="s">
        <v>5210</v>
      </c>
      <c r="B1837" t="s">
        <v>5211</v>
      </c>
      <c r="C1837" t="str">
        <f t="shared" si="28"/>
        <v>GBKingston upon Thames</v>
      </c>
    </row>
    <row r="1838" spans="1:3">
      <c r="A1838" t="s">
        <v>5300</v>
      </c>
      <c r="B1838" t="s">
        <v>5301</v>
      </c>
      <c r="C1838" t="str">
        <f t="shared" si="28"/>
        <v>GBLambeth</v>
      </c>
    </row>
    <row r="1839" spans="1:3">
      <c r="A1839" t="s">
        <v>5372</v>
      </c>
      <c r="B1839" t="s">
        <v>5373</v>
      </c>
      <c r="C1839" t="str">
        <f t="shared" si="28"/>
        <v>GBLewisham</v>
      </c>
    </row>
    <row r="1840" spans="1:3">
      <c r="A1840" t="s">
        <v>5342</v>
      </c>
      <c r="B1840" t="s">
        <v>5343</v>
      </c>
      <c r="C1840" t="str">
        <f t="shared" si="28"/>
        <v>GBMerton</v>
      </c>
    </row>
    <row r="1841" spans="1:3">
      <c r="A1841" t="s">
        <v>5415</v>
      </c>
      <c r="B1841" t="s">
        <v>5416</v>
      </c>
      <c r="C1841" t="str">
        <f t="shared" si="28"/>
        <v>GBNewham</v>
      </c>
    </row>
    <row r="1842" spans="1:3">
      <c r="A1842" t="s">
        <v>5344</v>
      </c>
      <c r="B1842" t="s">
        <v>5345</v>
      </c>
      <c r="C1842" t="str">
        <f t="shared" si="28"/>
        <v>GBRedbridge</v>
      </c>
    </row>
    <row r="1843" spans="1:3">
      <c r="A1843" t="s">
        <v>5256</v>
      </c>
      <c r="B1843" t="s">
        <v>5257</v>
      </c>
      <c r="C1843" t="str">
        <f t="shared" si="28"/>
        <v>GBRichmond upon Thames</v>
      </c>
    </row>
    <row r="1844" spans="1:3">
      <c r="A1844" t="s">
        <v>5427</v>
      </c>
      <c r="B1844" t="s">
        <v>5428</v>
      </c>
      <c r="C1844" t="str">
        <f t="shared" si="28"/>
        <v>GBSutton</v>
      </c>
    </row>
    <row r="1845" spans="1:3">
      <c r="A1845" t="s">
        <v>5467</v>
      </c>
      <c r="B1845" t="s">
        <v>5468</v>
      </c>
      <c r="C1845" t="str">
        <f t="shared" si="28"/>
        <v>GBSouthwark</v>
      </c>
    </row>
    <row r="1846" spans="1:3">
      <c r="A1846" t="s">
        <v>5352</v>
      </c>
      <c r="B1846" t="s">
        <v>5353</v>
      </c>
      <c r="C1846" t="str">
        <f t="shared" si="28"/>
        <v>GBTower Hamlets</v>
      </c>
    </row>
    <row r="1847" spans="1:3">
      <c r="A1847" t="s">
        <v>5270</v>
      </c>
      <c r="B1847" t="s">
        <v>5271</v>
      </c>
      <c r="C1847" t="str">
        <f t="shared" si="28"/>
        <v>GBWaltham Forest</v>
      </c>
    </row>
    <row r="1848" spans="1:3">
      <c r="A1848" t="s">
        <v>5192</v>
      </c>
      <c r="B1848" t="s">
        <v>5193</v>
      </c>
      <c r="C1848" t="str">
        <f t="shared" si="28"/>
        <v>GBWandsworth</v>
      </c>
    </row>
    <row r="1849" spans="1:3">
      <c r="A1849" t="s">
        <v>5471</v>
      </c>
      <c r="B1849" t="s">
        <v>5472</v>
      </c>
      <c r="C1849" t="str">
        <f t="shared" si="28"/>
        <v>GBWestminster</v>
      </c>
    </row>
    <row r="1850" spans="1:3">
      <c r="A1850" t="s">
        <v>5443</v>
      </c>
      <c r="B1850" t="s">
        <v>5444</v>
      </c>
      <c r="C1850" t="str">
        <f t="shared" si="28"/>
        <v>GBLondon, City of</v>
      </c>
    </row>
    <row r="1851" spans="1:3">
      <c r="A1851" t="s">
        <v>5481</v>
      </c>
      <c r="B1851" t="s">
        <v>2935</v>
      </c>
      <c r="C1851" t="str">
        <f t="shared" si="28"/>
        <v>GDSaint Andrew</v>
      </c>
    </row>
    <row r="1852" spans="1:3">
      <c r="A1852" t="s">
        <v>5479</v>
      </c>
      <c r="B1852" t="s">
        <v>4231</v>
      </c>
      <c r="C1852" t="str">
        <f t="shared" si="28"/>
        <v>GDSaint David</v>
      </c>
    </row>
    <row r="1853" spans="1:3">
      <c r="A1853" t="s">
        <v>5482</v>
      </c>
      <c r="B1853" t="s">
        <v>2600</v>
      </c>
      <c r="C1853" t="str">
        <f t="shared" si="28"/>
        <v>GDSaint George</v>
      </c>
    </row>
    <row r="1854" spans="1:3">
      <c r="A1854" t="s">
        <v>5480</v>
      </c>
      <c r="B1854" t="s">
        <v>2610</v>
      </c>
      <c r="C1854" t="str">
        <f t="shared" si="28"/>
        <v>GDSaint John</v>
      </c>
    </row>
    <row r="1855" spans="1:3">
      <c r="A1855" t="s">
        <v>5484</v>
      </c>
      <c r="B1855" t="s">
        <v>4227</v>
      </c>
      <c r="C1855" t="str">
        <f t="shared" si="28"/>
        <v>GDSaint Mark</v>
      </c>
    </row>
    <row r="1856" spans="1:3">
      <c r="A1856" t="s">
        <v>5483</v>
      </c>
      <c r="B1856" t="s">
        <v>4229</v>
      </c>
      <c r="C1856" t="str">
        <f t="shared" si="28"/>
        <v>GDSaint Patrick</v>
      </c>
    </row>
    <row r="1857" spans="1:3">
      <c r="A1857" t="s">
        <v>5477</v>
      </c>
      <c r="B1857" t="s">
        <v>5478</v>
      </c>
      <c r="C1857" t="str">
        <f t="shared" si="28"/>
        <v>GDSouthern Grenadine Islands</v>
      </c>
    </row>
    <row r="1858" spans="1:3">
      <c r="A1858" t="s">
        <v>5497</v>
      </c>
      <c r="B1858" t="s">
        <v>5498</v>
      </c>
      <c r="C1858" t="str">
        <f t="shared" si="28"/>
        <v>GEGuria</v>
      </c>
    </row>
    <row r="1859" spans="1:3">
      <c r="A1859" t="s">
        <v>5507</v>
      </c>
      <c r="B1859" t="s">
        <v>5508</v>
      </c>
      <c r="C1859" t="str">
        <f t="shared" ref="C1859:C1922" si="29">LEFT(A1859,2)&amp;B1859</f>
        <v>GEImereti</v>
      </c>
    </row>
    <row r="1860" spans="1:3">
      <c r="A1860" t="s">
        <v>5503</v>
      </c>
      <c r="B1860" t="s">
        <v>5504</v>
      </c>
      <c r="C1860" t="str">
        <f t="shared" si="29"/>
        <v>GEK'akheti</v>
      </c>
    </row>
    <row r="1861" spans="1:3">
      <c r="A1861" t="s">
        <v>5505</v>
      </c>
      <c r="B1861" t="s">
        <v>5506</v>
      </c>
      <c r="C1861" t="str">
        <f t="shared" si="29"/>
        <v>GEKvemo Kartli</v>
      </c>
    </row>
    <row r="1862" spans="1:3">
      <c r="A1862" t="s">
        <v>5491</v>
      </c>
      <c r="B1862" t="s">
        <v>5492</v>
      </c>
      <c r="C1862" t="str">
        <f t="shared" si="29"/>
        <v>GEMtskheta-Mtianeti</v>
      </c>
    </row>
    <row r="1863" spans="1:3">
      <c r="A1863" t="s">
        <v>5499</v>
      </c>
      <c r="B1863" t="s">
        <v>5500</v>
      </c>
      <c r="C1863" t="str">
        <f t="shared" si="29"/>
        <v>GERach'a-Lechkhumi-Kvemo Svaneti</v>
      </c>
    </row>
    <row r="1864" spans="1:3">
      <c r="A1864" t="s">
        <v>5495</v>
      </c>
      <c r="B1864" t="s">
        <v>5496</v>
      </c>
      <c r="C1864" t="str">
        <f t="shared" si="29"/>
        <v>GESamtskhe-Javakheti</v>
      </c>
    </row>
    <row r="1865" spans="1:3">
      <c r="A1865" t="s">
        <v>5485</v>
      </c>
      <c r="B1865" t="s">
        <v>5486</v>
      </c>
      <c r="C1865" t="str">
        <f t="shared" si="29"/>
        <v>GEShida Kartli</v>
      </c>
    </row>
    <row r="1866" spans="1:3">
      <c r="A1866" t="s">
        <v>5493</v>
      </c>
      <c r="B1866" t="s">
        <v>5494</v>
      </c>
      <c r="C1866" t="str">
        <f t="shared" si="29"/>
        <v>GESamegrelo-Zemo Svaneti</v>
      </c>
    </row>
    <row r="1867" spans="1:3">
      <c r="A1867" t="s">
        <v>5487</v>
      </c>
      <c r="B1867" t="s">
        <v>5488</v>
      </c>
      <c r="C1867" t="str">
        <f t="shared" si="29"/>
        <v>GEAbkhazia</v>
      </c>
    </row>
    <row r="1868" spans="1:3">
      <c r="A1868" t="s">
        <v>5489</v>
      </c>
      <c r="B1868" t="s">
        <v>5490</v>
      </c>
      <c r="C1868" t="str">
        <f t="shared" si="29"/>
        <v>GEAjaria</v>
      </c>
    </row>
    <row r="1869" spans="1:3">
      <c r="A1869" t="s">
        <v>5501</v>
      </c>
      <c r="B1869" t="s">
        <v>5502</v>
      </c>
      <c r="C1869" t="str">
        <f t="shared" si="29"/>
        <v>GETbilisi</v>
      </c>
    </row>
    <row r="1870" spans="1:3">
      <c r="A1870" t="s">
        <v>5518</v>
      </c>
      <c r="B1870" t="s">
        <v>5519</v>
      </c>
      <c r="C1870" t="str">
        <f t="shared" si="29"/>
        <v>GHGreater Accra</v>
      </c>
    </row>
    <row r="1871" spans="1:3">
      <c r="A1871" t="s">
        <v>15154</v>
      </c>
      <c r="B1871" t="s">
        <v>15155</v>
      </c>
      <c r="C1871" t="str">
        <f t="shared" si="29"/>
        <v>GHAhafo</v>
      </c>
    </row>
    <row r="1872" spans="1:3">
      <c r="A1872" t="s">
        <v>5516</v>
      </c>
      <c r="B1872" t="s">
        <v>5517</v>
      </c>
      <c r="C1872" t="str">
        <f t="shared" si="29"/>
        <v>GHAshanti</v>
      </c>
    </row>
    <row r="1873" spans="1:3">
      <c r="A1873" t="s">
        <v>15156</v>
      </c>
      <c r="B1873" t="s">
        <v>15157</v>
      </c>
      <c r="C1873" t="str">
        <f t="shared" si="29"/>
        <v>GHBono East</v>
      </c>
    </row>
    <row r="1874" spans="1:3">
      <c r="A1874" t="s">
        <v>15158</v>
      </c>
      <c r="B1874" t="s">
        <v>15159</v>
      </c>
      <c r="C1874" t="str">
        <f t="shared" si="29"/>
        <v>GHBono</v>
      </c>
    </row>
    <row r="1875" spans="1:3">
      <c r="A1875" t="s">
        <v>5509</v>
      </c>
      <c r="B1875" t="s">
        <v>3557</v>
      </c>
      <c r="C1875" t="str">
        <f t="shared" si="29"/>
        <v>GHCentral</v>
      </c>
    </row>
    <row r="1876" spans="1:3">
      <c r="A1876" t="s">
        <v>5511</v>
      </c>
      <c r="B1876" t="s">
        <v>4812</v>
      </c>
      <c r="C1876" t="str">
        <f t="shared" si="29"/>
        <v>GHEastern</v>
      </c>
    </row>
    <row r="1877" spans="1:3">
      <c r="A1877" t="s">
        <v>15160</v>
      </c>
      <c r="B1877" t="s">
        <v>3537</v>
      </c>
      <c r="C1877" t="str">
        <f t="shared" si="29"/>
        <v>GHNorth East</v>
      </c>
    </row>
    <row r="1878" spans="1:3">
      <c r="A1878" t="s">
        <v>5522</v>
      </c>
      <c r="B1878" t="s">
        <v>4781</v>
      </c>
      <c r="C1878" t="str">
        <f t="shared" si="29"/>
        <v>GHNorthern</v>
      </c>
    </row>
    <row r="1879" spans="1:3">
      <c r="A1879" t="s">
        <v>15161</v>
      </c>
      <c r="B1879" t="s">
        <v>15162</v>
      </c>
      <c r="C1879" t="str">
        <f t="shared" si="29"/>
        <v>GHOti</v>
      </c>
    </row>
    <row r="1880" spans="1:3">
      <c r="A1880" t="s">
        <v>15163</v>
      </c>
      <c r="B1880" t="s">
        <v>15164</v>
      </c>
      <c r="C1880" t="str">
        <f t="shared" si="29"/>
        <v>GHSavannah</v>
      </c>
    </row>
    <row r="1881" spans="1:3">
      <c r="A1881" t="s">
        <v>5512</v>
      </c>
      <c r="B1881" t="s">
        <v>5513</v>
      </c>
      <c r="C1881" t="str">
        <f t="shared" si="29"/>
        <v>GHVolta</v>
      </c>
    </row>
    <row r="1882" spans="1:3">
      <c r="A1882" t="s">
        <v>5520</v>
      </c>
      <c r="B1882" t="s">
        <v>5521</v>
      </c>
      <c r="C1882" t="str">
        <f t="shared" si="29"/>
        <v>GHUpper East</v>
      </c>
    </row>
    <row r="1883" spans="1:3">
      <c r="A1883" t="s">
        <v>5514</v>
      </c>
      <c r="B1883" t="s">
        <v>5515</v>
      </c>
      <c r="C1883" t="str">
        <f t="shared" si="29"/>
        <v>GHUpper West</v>
      </c>
    </row>
    <row r="1884" spans="1:3">
      <c r="A1884" t="s">
        <v>15165</v>
      </c>
      <c r="B1884" t="s">
        <v>15166</v>
      </c>
      <c r="C1884" t="str">
        <f t="shared" si="29"/>
        <v>GHWestern North</v>
      </c>
    </row>
    <row r="1885" spans="1:3">
      <c r="A1885" t="s">
        <v>5510</v>
      </c>
      <c r="B1885" t="s">
        <v>4779</v>
      </c>
      <c r="C1885" t="str">
        <f t="shared" si="29"/>
        <v>GHWestern</v>
      </c>
    </row>
    <row r="1886" spans="1:3">
      <c r="A1886" t="s">
        <v>13448</v>
      </c>
      <c r="B1886" t="s">
        <v>13549</v>
      </c>
      <c r="C1886" t="str">
        <f t="shared" si="29"/>
        <v>GLAvannaata Kommunia</v>
      </c>
    </row>
    <row r="1887" spans="1:3">
      <c r="A1887" t="s">
        <v>5523</v>
      </c>
      <c r="B1887" t="s">
        <v>5524</v>
      </c>
      <c r="C1887" t="str">
        <f t="shared" si="29"/>
        <v>GLKommune Kujalleq</v>
      </c>
    </row>
    <row r="1888" spans="1:3">
      <c r="A1888" t="s">
        <v>5525</v>
      </c>
      <c r="B1888" t="s">
        <v>5526</v>
      </c>
      <c r="C1888" t="str">
        <f t="shared" si="29"/>
        <v>GLQeqqata Kommunia</v>
      </c>
    </row>
    <row r="1889" spans="1:3">
      <c r="A1889" t="s">
        <v>13449</v>
      </c>
      <c r="B1889" t="s">
        <v>13550</v>
      </c>
      <c r="C1889" t="str">
        <f t="shared" si="29"/>
        <v>GLKommune Qeqertalik</v>
      </c>
    </row>
    <row r="1890" spans="1:3">
      <c r="A1890" t="s">
        <v>5527</v>
      </c>
      <c r="B1890" t="s">
        <v>5528</v>
      </c>
      <c r="C1890" t="str">
        <f t="shared" si="29"/>
        <v>GLKommuneqarfik Sermersooq</v>
      </c>
    </row>
    <row r="1891" spans="1:3">
      <c r="A1891" t="s">
        <v>5534</v>
      </c>
      <c r="B1891" t="s">
        <v>5535</v>
      </c>
      <c r="C1891" t="str">
        <f t="shared" si="29"/>
        <v>GMLower River</v>
      </c>
    </row>
    <row r="1892" spans="1:3">
      <c r="A1892" t="s">
        <v>5529</v>
      </c>
      <c r="B1892" t="s">
        <v>5530</v>
      </c>
      <c r="C1892" t="str">
        <f t="shared" si="29"/>
        <v>GMCentral River</v>
      </c>
    </row>
    <row r="1893" spans="1:3">
      <c r="A1893" t="s">
        <v>5538</v>
      </c>
      <c r="B1893" t="s">
        <v>5539</v>
      </c>
      <c r="C1893" t="str">
        <f t="shared" si="29"/>
        <v>GMNorth Bank</v>
      </c>
    </row>
    <row r="1894" spans="1:3">
      <c r="A1894" t="s">
        <v>5531</v>
      </c>
      <c r="B1894" t="s">
        <v>5532</v>
      </c>
      <c r="C1894" t="str">
        <f t="shared" si="29"/>
        <v>GMUpper River</v>
      </c>
    </row>
    <row r="1895" spans="1:3">
      <c r="A1895" t="s">
        <v>5533</v>
      </c>
      <c r="B1895" t="s">
        <v>4779</v>
      </c>
      <c r="C1895" t="str">
        <f t="shared" si="29"/>
        <v>GMWestern</v>
      </c>
    </row>
    <row r="1896" spans="1:3">
      <c r="A1896" t="s">
        <v>5536</v>
      </c>
      <c r="B1896" t="s">
        <v>5537</v>
      </c>
      <c r="C1896" t="str">
        <f t="shared" si="29"/>
        <v>GMBanjul</v>
      </c>
    </row>
    <row r="1897" spans="1:3">
      <c r="A1897" t="s">
        <v>5540</v>
      </c>
      <c r="B1897" t="s">
        <v>5541</v>
      </c>
      <c r="C1897" t="str">
        <f t="shared" si="29"/>
        <v>GNConakry</v>
      </c>
    </row>
    <row r="1898" spans="1:3">
      <c r="A1898" t="s">
        <v>5570</v>
      </c>
      <c r="B1898" t="s">
        <v>5571</v>
      </c>
      <c r="C1898" t="str">
        <f t="shared" si="29"/>
        <v>GNBoké</v>
      </c>
    </row>
    <row r="1899" spans="1:3">
      <c r="A1899" t="s">
        <v>5573</v>
      </c>
      <c r="B1899" t="s">
        <v>5574</v>
      </c>
      <c r="C1899" t="str">
        <f t="shared" si="29"/>
        <v>GNBoffa</v>
      </c>
    </row>
    <row r="1900" spans="1:3">
      <c r="A1900" t="s">
        <v>5572</v>
      </c>
      <c r="B1900" t="s">
        <v>5571</v>
      </c>
      <c r="C1900" t="str">
        <f t="shared" si="29"/>
        <v>GNBoké</v>
      </c>
    </row>
    <row r="1901" spans="1:3">
      <c r="A1901" t="s">
        <v>5577</v>
      </c>
      <c r="B1901" t="s">
        <v>5578</v>
      </c>
      <c r="C1901" t="str">
        <f t="shared" si="29"/>
        <v>GNFria</v>
      </c>
    </row>
    <row r="1902" spans="1:3">
      <c r="A1902" t="s">
        <v>5575</v>
      </c>
      <c r="B1902" t="s">
        <v>5576</v>
      </c>
      <c r="C1902" t="str">
        <f t="shared" si="29"/>
        <v>GNGaoual</v>
      </c>
    </row>
    <row r="1903" spans="1:3">
      <c r="A1903" t="s">
        <v>5579</v>
      </c>
      <c r="B1903" t="s">
        <v>5580</v>
      </c>
      <c r="C1903" t="str">
        <f t="shared" si="29"/>
        <v>GNKoundara</v>
      </c>
    </row>
    <row r="1904" spans="1:3">
      <c r="A1904" t="s">
        <v>5590</v>
      </c>
      <c r="B1904" t="s">
        <v>5591</v>
      </c>
      <c r="C1904" t="str">
        <f t="shared" si="29"/>
        <v>GNKindia</v>
      </c>
    </row>
    <row r="1905" spans="1:3">
      <c r="A1905" t="s">
        <v>5595</v>
      </c>
      <c r="B1905" t="s">
        <v>5596</v>
      </c>
      <c r="C1905" t="str">
        <f t="shared" si="29"/>
        <v>GNCoyah</v>
      </c>
    </row>
    <row r="1906" spans="1:3">
      <c r="A1906" t="s">
        <v>5593</v>
      </c>
      <c r="B1906" t="s">
        <v>5594</v>
      </c>
      <c r="C1906" t="str">
        <f t="shared" si="29"/>
        <v>GNDubréka</v>
      </c>
    </row>
    <row r="1907" spans="1:3">
      <c r="A1907" t="s">
        <v>5597</v>
      </c>
      <c r="B1907" t="s">
        <v>5598</v>
      </c>
      <c r="C1907" t="str">
        <f t="shared" si="29"/>
        <v>GNForécariah</v>
      </c>
    </row>
    <row r="1908" spans="1:3">
      <c r="A1908" t="s">
        <v>5592</v>
      </c>
      <c r="B1908" t="s">
        <v>5591</v>
      </c>
      <c r="C1908" t="str">
        <f t="shared" si="29"/>
        <v>GNKindia</v>
      </c>
    </row>
    <row r="1909" spans="1:3">
      <c r="A1909" t="s">
        <v>5599</v>
      </c>
      <c r="B1909" t="s">
        <v>5600</v>
      </c>
      <c r="C1909" t="str">
        <f t="shared" si="29"/>
        <v>GNTélimélé</v>
      </c>
    </row>
    <row r="1910" spans="1:3">
      <c r="A1910" t="s">
        <v>5581</v>
      </c>
      <c r="B1910" t="s">
        <v>5582</v>
      </c>
      <c r="C1910" t="str">
        <f t="shared" si="29"/>
        <v>GNFaranah</v>
      </c>
    </row>
    <row r="1911" spans="1:3">
      <c r="A1911" t="s">
        <v>5586</v>
      </c>
      <c r="B1911" t="s">
        <v>5587</v>
      </c>
      <c r="C1911" t="str">
        <f t="shared" si="29"/>
        <v>GNDabola</v>
      </c>
    </row>
    <row r="1912" spans="1:3">
      <c r="A1912" t="s">
        <v>5584</v>
      </c>
      <c r="B1912" t="s">
        <v>5585</v>
      </c>
      <c r="C1912" t="str">
        <f t="shared" si="29"/>
        <v>GNDinguiraye</v>
      </c>
    </row>
    <row r="1913" spans="1:3">
      <c r="A1913" t="s">
        <v>5583</v>
      </c>
      <c r="B1913" t="s">
        <v>5582</v>
      </c>
      <c r="C1913" t="str">
        <f t="shared" si="29"/>
        <v>GNFaranah</v>
      </c>
    </row>
    <row r="1914" spans="1:3">
      <c r="A1914" t="s">
        <v>5588</v>
      </c>
      <c r="B1914" t="s">
        <v>5589</v>
      </c>
      <c r="C1914" t="str">
        <f t="shared" si="29"/>
        <v>GNKissidougou</v>
      </c>
    </row>
    <row r="1915" spans="1:3">
      <c r="A1915" t="s">
        <v>5542</v>
      </c>
      <c r="B1915" t="s">
        <v>5543</v>
      </c>
      <c r="C1915" t="str">
        <f t="shared" si="29"/>
        <v>GNKankan</v>
      </c>
    </row>
    <row r="1916" spans="1:3">
      <c r="A1916" t="s">
        <v>5548</v>
      </c>
      <c r="B1916" t="s">
        <v>5543</v>
      </c>
      <c r="C1916" t="str">
        <f t="shared" si="29"/>
        <v>GNKankan</v>
      </c>
    </row>
    <row r="1917" spans="1:3">
      <c r="A1917" t="s">
        <v>5549</v>
      </c>
      <c r="B1917" t="s">
        <v>5550</v>
      </c>
      <c r="C1917" t="str">
        <f t="shared" si="29"/>
        <v>GNKérouané</v>
      </c>
    </row>
    <row r="1918" spans="1:3">
      <c r="A1918" t="s">
        <v>5551</v>
      </c>
      <c r="B1918" t="s">
        <v>5552</v>
      </c>
      <c r="C1918" t="str">
        <f t="shared" si="29"/>
        <v>GNKouroussa</v>
      </c>
    </row>
    <row r="1919" spans="1:3">
      <c r="A1919" t="s">
        <v>5546</v>
      </c>
      <c r="B1919" t="s">
        <v>5547</v>
      </c>
      <c r="C1919" t="str">
        <f t="shared" si="29"/>
        <v>GNMandiana</v>
      </c>
    </row>
    <row r="1920" spans="1:3">
      <c r="A1920" t="s">
        <v>5544</v>
      </c>
      <c r="B1920" t="s">
        <v>5545</v>
      </c>
      <c r="C1920" t="str">
        <f t="shared" si="29"/>
        <v>GNSiguiri</v>
      </c>
    </row>
    <row r="1921" spans="1:3">
      <c r="A1921" t="s">
        <v>5553</v>
      </c>
      <c r="B1921" t="s">
        <v>5554</v>
      </c>
      <c r="C1921" t="str">
        <f t="shared" si="29"/>
        <v>GNLabé</v>
      </c>
    </row>
    <row r="1922" spans="1:3">
      <c r="A1922" t="s">
        <v>5555</v>
      </c>
      <c r="B1922" t="s">
        <v>5556</v>
      </c>
      <c r="C1922" t="str">
        <f t="shared" si="29"/>
        <v>GNKoubia</v>
      </c>
    </row>
    <row r="1923" spans="1:3">
      <c r="A1923" t="s">
        <v>5562</v>
      </c>
      <c r="B1923" t="s">
        <v>5554</v>
      </c>
      <c r="C1923" t="str">
        <f t="shared" ref="C1923:C1986" si="30">LEFT(A1923,2)&amp;B1923</f>
        <v>GNLabé</v>
      </c>
    </row>
    <row r="1924" spans="1:3">
      <c r="A1924" t="s">
        <v>5560</v>
      </c>
      <c r="B1924" t="s">
        <v>5561</v>
      </c>
      <c r="C1924" t="str">
        <f t="shared" si="30"/>
        <v>GNLélouma</v>
      </c>
    </row>
    <row r="1925" spans="1:3">
      <c r="A1925" t="s">
        <v>5557</v>
      </c>
      <c r="B1925" t="s">
        <v>2499</v>
      </c>
      <c r="C1925" t="str">
        <f t="shared" si="30"/>
        <v>GNMali</v>
      </c>
    </row>
    <row r="1926" spans="1:3">
      <c r="A1926" t="s">
        <v>5558</v>
      </c>
      <c r="B1926" t="s">
        <v>5559</v>
      </c>
      <c r="C1926" t="str">
        <f t="shared" si="30"/>
        <v>GNTougué</v>
      </c>
    </row>
    <row r="1927" spans="1:3">
      <c r="A1927" t="s">
        <v>5563</v>
      </c>
      <c r="B1927" t="s">
        <v>5564</v>
      </c>
      <c r="C1927" t="str">
        <f t="shared" si="30"/>
        <v>GNMamou</v>
      </c>
    </row>
    <row r="1928" spans="1:3">
      <c r="A1928" t="s">
        <v>5565</v>
      </c>
      <c r="B1928" t="s">
        <v>5566</v>
      </c>
      <c r="C1928" t="str">
        <f t="shared" si="30"/>
        <v>GNDalaba</v>
      </c>
    </row>
    <row r="1929" spans="1:3">
      <c r="A1929" t="s">
        <v>5569</v>
      </c>
      <c r="B1929" t="s">
        <v>5564</v>
      </c>
      <c r="C1929" t="str">
        <f t="shared" si="30"/>
        <v>GNMamou</v>
      </c>
    </row>
    <row r="1930" spans="1:3">
      <c r="A1930" t="s">
        <v>5567</v>
      </c>
      <c r="B1930" t="s">
        <v>5568</v>
      </c>
      <c r="C1930" t="str">
        <f t="shared" si="30"/>
        <v>GNPita</v>
      </c>
    </row>
    <row r="1931" spans="1:3">
      <c r="A1931" t="s">
        <v>5601</v>
      </c>
      <c r="B1931" t="s">
        <v>5602</v>
      </c>
      <c r="C1931" t="str">
        <f t="shared" si="30"/>
        <v>GNNzérékoré</v>
      </c>
    </row>
    <row r="1932" spans="1:3">
      <c r="A1932" t="s">
        <v>5609</v>
      </c>
      <c r="B1932" t="s">
        <v>5610</v>
      </c>
      <c r="C1932" t="str">
        <f t="shared" si="30"/>
        <v>GNBeyla</v>
      </c>
    </row>
    <row r="1933" spans="1:3">
      <c r="A1933" t="s">
        <v>5611</v>
      </c>
      <c r="B1933" t="s">
        <v>5612</v>
      </c>
      <c r="C1933" t="str">
        <f t="shared" si="30"/>
        <v>GNGuékédou</v>
      </c>
    </row>
    <row r="1934" spans="1:3">
      <c r="A1934" t="s">
        <v>5605</v>
      </c>
      <c r="B1934" t="s">
        <v>5606</v>
      </c>
      <c r="C1934" t="str">
        <f t="shared" si="30"/>
        <v>GNLola</v>
      </c>
    </row>
    <row r="1935" spans="1:3">
      <c r="A1935" t="s">
        <v>5603</v>
      </c>
      <c r="B1935" t="s">
        <v>5604</v>
      </c>
      <c r="C1935" t="str">
        <f t="shared" si="30"/>
        <v>GNMacenta</v>
      </c>
    </row>
    <row r="1936" spans="1:3">
      <c r="A1936" t="s">
        <v>5613</v>
      </c>
      <c r="B1936" t="s">
        <v>5602</v>
      </c>
      <c r="C1936" t="str">
        <f t="shared" si="30"/>
        <v>GNNzérékoré</v>
      </c>
    </row>
    <row r="1937" spans="1:3">
      <c r="A1937" t="s">
        <v>5607</v>
      </c>
      <c r="B1937" t="s">
        <v>5608</v>
      </c>
      <c r="C1937" t="str">
        <f t="shared" si="30"/>
        <v>GNYomou</v>
      </c>
    </row>
    <row r="1938" spans="1:3">
      <c r="A1938" t="s">
        <v>5614</v>
      </c>
      <c r="B1938" t="s">
        <v>5617</v>
      </c>
      <c r="C1938" t="str">
        <f t="shared" si="30"/>
        <v>GQRégion Continentale</v>
      </c>
    </row>
    <row r="1939" spans="1:3">
      <c r="A1939" t="s">
        <v>5614</v>
      </c>
      <c r="B1939" t="s">
        <v>5616</v>
      </c>
      <c r="C1939" t="str">
        <f t="shared" si="30"/>
        <v>GQRegião Continental</v>
      </c>
    </row>
    <row r="1940" spans="1:3">
      <c r="A1940" t="s">
        <v>5614</v>
      </c>
      <c r="B1940" t="s">
        <v>5615</v>
      </c>
      <c r="C1940" t="str">
        <f t="shared" si="30"/>
        <v>GQRegión Continental</v>
      </c>
    </row>
    <row r="1941" spans="1:3">
      <c r="A1941" t="s">
        <v>5620</v>
      </c>
      <c r="B1941" t="s">
        <v>5622</v>
      </c>
      <c r="C1941" t="str">
        <f t="shared" si="30"/>
        <v>GQCentro Sud</v>
      </c>
    </row>
    <row r="1942" spans="1:3">
      <c r="A1942" t="s">
        <v>5620</v>
      </c>
      <c r="B1942" t="s">
        <v>5621</v>
      </c>
      <c r="C1942" t="str">
        <f t="shared" si="30"/>
        <v>GQCentro Sul</v>
      </c>
    </row>
    <row r="1943" spans="1:3">
      <c r="A1943" t="s">
        <v>5620</v>
      </c>
      <c r="B1943" t="s">
        <v>5623</v>
      </c>
      <c r="C1943" t="str">
        <f t="shared" si="30"/>
        <v>GQCentro Sur</v>
      </c>
    </row>
    <row r="1944" spans="1:3">
      <c r="A1944" t="s">
        <v>5618</v>
      </c>
      <c r="B1944" t="s">
        <v>5619</v>
      </c>
      <c r="C1944" t="str">
        <f t="shared" si="30"/>
        <v>GQKié-Ntem</v>
      </c>
    </row>
    <row r="1945" spans="1:3">
      <c r="A1945" t="s">
        <v>5618</v>
      </c>
      <c r="B1945" t="s">
        <v>5619</v>
      </c>
      <c r="C1945" t="str">
        <f t="shared" si="30"/>
        <v>GQKié-Ntem</v>
      </c>
    </row>
    <row r="1946" spans="1:3">
      <c r="A1946" t="s">
        <v>5618</v>
      </c>
      <c r="B1946" t="s">
        <v>5619</v>
      </c>
      <c r="C1946" t="str">
        <f t="shared" si="30"/>
        <v>GQKié-Ntem</v>
      </c>
    </row>
    <row r="1947" spans="1:3">
      <c r="A1947" t="s">
        <v>5624</v>
      </c>
      <c r="B1947" t="s">
        <v>3329</v>
      </c>
      <c r="C1947" t="str">
        <f t="shared" si="30"/>
        <v>GQLittoral</v>
      </c>
    </row>
    <row r="1948" spans="1:3">
      <c r="A1948" t="s">
        <v>5624</v>
      </c>
      <c r="B1948" t="s">
        <v>5625</v>
      </c>
      <c r="C1948" t="str">
        <f t="shared" si="30"/>
        <v>GQLitoral</v>
      </c>
    </row>
    <row r="1949" spans="1:3">
      <c r="A1949" t="s">
        <v>5624</v>
      </c>
      <c r="B1949" t="s">
        <v>5625</v>
      </c>
      <c r="C1949" t="str">
        <f t="shared" si="30"/>
        <v>GQLitoral</v>
      </c>
    </row>
    <row r="1950" spans="1:3">
      <c r="A1950" t="s">
        <v>5626</v>
      </c>
      <c r="B1950" t="s">
        <v>5627</v>
      </c>
      <c r="C1950" t="str">
        <f t="shared" si="30"/>
        <v>GQWele-Nzas</v>
      </c>
    </row>
    <row r="1951" spans="1:3">
      <c r="A1951" t="s">
        <v>5626</v>
      </c>
      <c r="B1951" t="s">
        <v>5627</v>
      </c>
      <c r="C1951" t="str">
        <f t="shared" si="30"/>
        <v>GQWele-Nzas</v>
      </c>
    </row>
    <row r="1952" spans="1:3">
      <c r="A1952" t="s">
        <v>5626</v>
      </c>
      <c r="B1952" t="s">
        <v>5627</v>
      </c>
      <c r="C1952" t="str">
        <f t="shared" si="30"/>
        <v>GQWele-Nzas</v>
      </c>
    </row>
    <row r="1953" spans="1:3">
      <c r="A1953" t="s">
        <v>5628</v>
      </c>
      <c r="B1953" t="s">
        <v>5629</v>
      </c>
      <c r="C1953" t="str">
        <f t="shared" si="30"/>
        <v>GQRégion Insulaire</v>
      </c>
    </row>
    <row r="1954" spans="1:3">
      <c r="A1954" t="s">
        <v>5628</v>
      </c>
      <c r="B1954" t="s">
        <v>5631</v>
      </c>
      <c r="C1954" t="str">
        <f t="shared" si="30"/>
        <v>GQRegião Insular</v>
      </c>
    </row>
    <row r="1955" spans="1:3">
      <c r="A1955" t="s">
        <v>5628</v>
      </c>
      <c r="B1955" t="s">
        <v>5630</v>
      </c>
      <c r="C1955" t="str">
        <f t="shared" si="30"/>
        <v>GQRegión Insular</v>
      </c>
    </row>
    <row r="1956" spans="1:3">
      <c r="A1956" t="s">
        <v>5632</v>
      </c>
      <c r="B1956" t="s">
        <v>5634</v>
      </c>
      <c r="C1956" t="str">
        <f t="shared" si="30"/>
        <v>GQAnnobon</v>
      </c>
    </row>
    <row r="1957" spans="1:3">
      <c r="A1957" t="s">
        <v>5632</v>
      </c>
      <c r="B1957" t="s">
        <v>5635</v>
      </c>
      <c r="C1957" t="str">
        <f t="shared" si="30"/>
        <v>GQAno Bom</v>
      </c>
    </row>
    <row r="1958" spans="1:3">
      <c r="A1958" t="s">
        <v>5632</v>
      </c>
      <c r="B1958" t="s">
        <v>5633</v>
      </c>
      <c r="C1958" t="str">
        <f t="shared" si="30"/>
        <v>GQAnnobón</v>
      </c>
    </row>
    <row r="1959" spans="1:3">
      <c r="A1959" t="s">
        <v>5636</v>
      </c>
      <c r="B1959" t="s">
        <v>5638</v>
      </c>
      <c r="C1959" t="str">
        <f t="shared" si="30"/>
        <v>GQBioko Nord</v>
      </c>
    </row>
    <row r="1960" spans="1:3">
      <c r="A1960" t="s">
        <v>5636</v>
      </c>
      <c r="B1960" t="s">
        <v>5637</v>
      </c>
      <c r="C1960" t="str">
        <f t="shared" si="30"/>
        <v>GQBioko Norte</v>
      </c>
    </row>
    <row r="1961" spans="1:3">
      <c r="A1961" t="s">
        <v>5636</v>
      </c>
      <c r="B1961" t="s">
        <v>5637</v>
      </c>
      <c r="C1961" t="str">
        <f t="shared" si="30"/>
        <v>GQBioko Norte</v>
      </c>
    </row>
    <row r="1962" spans="1:3">
      <c r="A1962" t="s">
        <v>5639</v>
      </c>
      <c r="B1962" t="s">
        <v>5640</v>
      </c>
      <c r="C1962" t="str">
        <f t="shared" si="30"/>
        <v>GQBioko Sud</v>
      </c>
    </row>
    <row r="1963" spans="1:3">
      <c r="A1963" t="s">
        <v>5639</v>
      </c>
      <c r="B1963" t="s">
        <v>5641</v>
      </c>
      <c r="C1963" t="str">
        <f t="shared" si="30"/>
        <v>GQBioko Sul</v>
      </c>
    </row>
    <row r="1964" spans="1:3">
      <c r="A1964" t="s">
        <v>5639</v>
      </c>
      <c r="B1964" t="s">
        <v>5642</v>
      </c>
      <c r="C1964" t="str">
        <f t="shared" si="30"/>
        <v>GQBioko Sur</v>
      </c>
    </row>
    <row r="1965" spans="1:3">
      <c r="A1965" t="s">
        <v>5649</v>
      </c>
      <c r="B1965" t="s">
        <v>5650</v>
      </c>
      <c r="C1965" t="str">
        <f t="shared" si="30"/>
        <v>GRÁgion Óros</v>
      </c>
    </row>
    <row r="1966" spans="1:3">
      <c r="A1966" t="s">
        <v>5643</v>
      </c>
      <c r="B1966" t="s">
        <v>5644</v>
      </c>
      <c r="C1966" t="str">
        <f t="shared" si="30"/>
        <v>GRAnatolikí Makedonía kai Thráki</v>
      </c>
    </row>
    <row r="1967" spans="1:3">
      <c r="A1967" t="s">
        <v>5645</v>
      </c>
      <c r="B1967" t="s">
        <v>5646</v>
      </c>
      <c r="C1967" t="str">
        <f t="shared" si="30"/>
        <v>GRKentrikí Makedonía</v>
      </c>
    </row>
    <row r="1968" spans="1:3">
      <c r="A1968" t="s">
        <v>5653</v>
      </c>
      <c r="B1968" t="s">
        <v>5654</v>
      </c>
      <c r="C1968" t="str">
        <f t="shared" si="30"/>
        <v>GRDytikí Makedonía</v>
      </c>
    </row>
    <row r="1969" spans="1:3">
      <c r="A1969" t="s">
        <v>5660</v>
      </c>
      <c r="B1969" t="s">
        <v>5661</v>
      </c>
      <c r="C1969" t="str">
        <f t="shared" si="30"/>
        <v>GRÍpeiros</v>
      </c>
    </row>
    <row r="1970" spans="1:3">
      <c r="A1970" t="s">
        <v>5651</v>
      </c>
      <c r="B1970" t="s">
        <v>5652</v>
      </c>
      <c r="C1970" t="str">
        <f t="shared" si="30"/>
        <v>GRThessalía</v>
      </c>
    </row>
    <row r="1971" spans="1:3">
      <c r="A1971" t="s">
        <v>5647</v>
      </c>
      <c r="B1971" t="s">
        <v>5648</v>
      </c>
      <c r="C1971" t="str">
        <f t="shared" si="30"/>
        <v>GRIonía Nísia</v>
      </c>
    </row>
    <row r="1972" spans="1:3">
      <c r="A1972" t="s">
        <v>5662</v>
      </c>
      <c r="B1972" t="s">
        <v>5663</v>
      </c>
      <c r="C1972" t="str">
        <f t="shared" si="30"/>
        <v>GRDytikí Elláda</v>
      </c>
    </row>
    <row r="1973" spans="1:3">
      <c r="A1973" t="s">
        <v>5655</v>
      </c>
      <c r="B1973" t="s">
        <v>5656</v>
      </c>
      <c r="C1973" t="str">
        <f t="shared" si="30"/>
        <v>GRStereá Elláda</v>
      </c>
    </row>
    <row r="1974" spans="1:3">
      <c r="A1974" t="s">
        <v>5657</v>
      </c>
      <c r="B1974" t="s">
        <v>5658</v>
      </c>
      <c r="C1974" t="str">
        <f t="shared" si="30"/>
        <v>GRAttikí</v>
      </c>
    </row>
    <row r="1975" spans="1:3">
      <c r="A1975" t="s">
        <v>5664</v>
      </c>
      <c r="B1975" t="s">
        <v>15167</v>
      </c>
      <c r="C1975" t="str">
        <f t="shared" si="30"/>
        <v>GRPelopónnisos</v>
      </c>
    </row>
    <row r="1976" spans="1:3">
      <c r="A1976" t="s">
        <v>5666</v>
      </c>
      <c r="B1976" t="s">
        <v>15168</v>
      </c>
      <c r="C1976" t="str">
        <f t="shared" si="30"/>
        <v>GRVóreio Aigaío</v>
      </c>
    </row>
    <row r="1977" spans="1:3">
      <c r="A1977" t="s">
        <v>5659</v>
      </c>
      <c r="B1977" t="s">
        <v>15169</v>
      </c>
      <c r="C1977" t="str">
        <f t="shared" si="30"/>
        <v>GRNótio Aigaío</v>
      </c>
    </row>
    <row r="1978" spans="1:3">
      <c r="A1978" t="s">
        <v>5665</v>
      </c>
      <c r="B1978" t="s">
        <v>12798</v>
      </c>
      <c r="C1978" t="str">
        <f t="shared" si="30"/>
        <v>GRKríti</v>
      </c>
    </row>
    <row r="1979" spans="1:3">
      <c r="A1979" t="s">
        <v>5704</v>
      </c>
      <c r="B1979" t="s">
        <v>5705</v>
      </c>
      <c r="C1979" t="str">
        <f t="shared" si="30"/>
        <v>GTAlta Verapaz</v>
      </c>
    </row>
    <row r="1980" spans="1:3">
      <c r="A1980" t="s">
        <v>5706</v>
      </c>
      <c r="B1980" t="s">
        <v>5707</v>
      </c>
      <c r="C1980" t="str">
        <f t="shared" si="30"/>
        <v>GTBaja Verapaz</v>
      </c>
    </row>
    <row r="1981" spans="1:3">
      <c r="A1981" t="s">
        <v>5679</v>
      </c>
      <c r="B1981" t="s">
        <v>5680</v>
      </c>
      <c r="C1981" t="str">
        <f t="shared" si="30"/>
        <v>GTChimaltenango</v>
      </c>
    </row>
    <row r="1982" spans="1:3">
      <c r="A1982" t="s">
        <v>5700</v>
      </c>
      <c r="B1982" t="s">
        <v>5701</v>
      </c>
      <c r="C1982" t="str">
        <f t="shared" si="30"/>
        <v>GTChiquimula</v>
      </c>
    </row>
    <row r="1983" spans="1:3">
      <c r="A1983" t="s">
        <v>5681</v>
      </c>
      <c r="B1983" t="s">
        <v>5682</v>
      </c>
      <c r="C1983" t="str">
        <f t="shared" si="30"/>
        <v>GTEscuintla</v>
      </c>
    </row>
    <row r="1984" spans="1:3">
      <c r="A1984" t="s">
        <v>5689</v>
      </c>
      <c r="B1984" t="s">
        <v>2496</v>
      </c>
      <c r="C1984" t="str">
        <f t="shared" si="30"/>
        <v>GTGuatemala</v>
      </c>
    </row>
    <row r="1985" spans="1:3">
      <c r="A1985" t="s">
        <v>5671</v>
      </c>
      <c r="B1985" t="s">
        <v>5672</v>
      </c>
      <c r="C1985" t="str">
        <f t="shared" si="30"/>
        <v>GTHuehuetenango</v>
      </c>
    </row>
    <row r="1986" spans="1:3">
      <c r="A1986" t="s">
        <v>5683</v>
      </c>
      <c r="B1986" t="s">
        <v>5684</v>
      </c>
      <c r="C1986" t="str">
        <f t="shared" si="30"/>
        <v>GTIzabal</v>
      </c>
    </row>
    <row r="1987" spans="1:3">
      <c r="A1987" t="s">
        <v>5692</v>
      </c>
      <c r="B1987" t="s">
        <v>5693</v>
      </c>
      <c r="C1987" t="str">
        <f t="shared" ref="C1987:C2050" si="31">LEFT(A1987,2)&amp;B1987</f>
        <v>GTJalapa</v>
      </c>
    </row>
    <row r="1988" spans="1:3">
      <c r="A1988" t="s">
        <v>5694</v>
      </c>
      <c r="B1988" t="s">
        <v>5695</v>
      </c>
      <c r="C1988" t="str">
        <f t="shared" si="31"/>
        <v>GTJutiapa</v>
      </c>
    </row>
    <row r="1989" spans="1:3">
      <c r="A1989" t="s">
        <v>5685</v>
      </c>
      <c r="B1989" t="s">
        <v>5686</v>
      </c>
      <c r="C1989" t="str">
        <f t="shared" si="31"/>
        <v>GTPetén</v>
      </c>
    </row>
    <row r="1990" spans="1:3">
      <c r="A1990" t="s">
        <v>5708</v>
      </c>
      <c r="B1990" t="s">
        <v>5709</v>
      </c>
      <c r="C1990" t="str">
        <f t="shared" si="31"/>
        <v>GTEl Progreso</v>
      </c>
    </row>
    <row r="1991" spans="1:3">
      <c r="A1991" t="s">
        <v>5702</v>
      </c>
      <c r="B1991" t="s">
        <v>5703</v>
      </c>
      <c r="C1991" t="str">
        <f t="shared" si="31"/>
        <v>GTQuiché</v>
      </c>
    </row>
    <row r="1992" spans="1:3">
      <c r="A1992" t="s">
        <v>5667</v>
      </c>
      <c r="B1992" t="s">
        <v>5668</v>
      </c>
      <c r="C1992" t="str">
        <f t="shared" si="31"/>
        <v>GTQuetzaltenango</v>
      </c>
    </row>
    <row r="1993" spans="1:3">
      <c r="A1993" t="s">
        <v>5669</v>
      </c>
      <c r="B1993" t="s">
        <v>5670</v>
      </c>
      <c r="C1993" t="str">
        <f t="shared" si="31"/>
        <v>GTRetalhuleu</v>
      </c>
    </row>
    <row r="1994" spans="1:3">
      <c r="A1994" t="s">
        <v>5696</v>
      </c>
      <c r="B1994" t="s">
        <v>5697</v>
      </c>
      <c r="C1994" t="str">
        <f t="shared" si="31"/>
        <v>GTSacatepéquez</v>
      </c>
    </row>
    <row r="1995" spans="1:3">
      <c r="A1995" t="s">
        <v>5698</v>
      </c>
      <c r="B1995" t="s">
        <v>5699</v>
      </c>
      <c r="C1995" t="str">
        <f t="shared" si="31"/>
        <v>GTSan Marcos</v>
      </c>
    </row>
    <row r="1996" spans="1:3">
      <c r="A1996" t="s">
        <v>5673</v>
      </c>
      <c r="B1996" t="s">
        <v>5674</v>
      </c>
      <c r="C1996" t="str">
        <f t="shared" si="31"/>
        <v>GTSololá</v>
      </c>
    </row>
    <row r="1997" spans="1:3">
      <c r="A1997" t="s">
        <v>5675</v>
      </c>
      <c r="B1997" t="s">
        <v>5676</v>
      </c>
      <c r="C1997" t="str">
        <f t="shared" si="31"/>
        <v>GTSanta Rosa</v>
      </c>
    </row>
    <row r="1998" spans="1:3">
      <c r="A1998" t="s">
        <v>5677</v>
      </c>
      <c r="B1998" t="s">
        <v>5678</v>
      </c>
      <c r="C1998" t="str">
        <f t="shared" si="31"/>
        <v>GTSuchitepéquez</v>
      </c>
    </row>
    <row r="1999" spans="1:3">
      <c r="A1999" t="s">
        <v>5687</v>
      </c>
      <c r="B1999" t="s">
        <v>5688</v>
      </c>
      <c r="C1999" t="str">
        <f t="shared" si="31"/>
        <v>GTTotonicapán</v>
      </c>
    </row>
    <row r="2000" spans="1:3">
      <c r="A2000" t="s">
        <v>5690</v>
      </c>
      <c r="B2000" t="s">
        <v>5691</v>
      </c>
      <c r="C2000" t="str">
        <f t="shared" si="31"/>
        <v>GTZacapa</v>
      </c>
    </row>
    <row r="2001" spans="1:3">
      <c r="A2001" t="s">
        <v>5710</v>
      </c>
      <c r="B2001" t="s">
        <v>5711</v>
      </c>
      <c r="C2001" t="str">
        <f t="shared" si="31"/>
        <v>GWBissau</v>
      </c>
    </row>
    <row r="2002" spans="1:3">
      <c r="A2002" t="s">
        <v>5720</v>
      </c>
      <c r="B2002" t="s">
        <v>5721</v>
      </c>
      <c r="C2002" t="str">
        <f t="shared" si="31"/>
        <v>GWLeste</v>
      </c>
    </row>
    <row r="2003" spans="1:3">
      <c r="A2003" t="s">
        <v>5724</v>
      </c>
      <c r="B2003" t="s">
        <v>5725</v>
      </c>
      <c r="C2003" t="str">
        <f t="shared" si="31"/>
        <v>GWBafatá</v>
      </c>
    </row>
    <row r="2004" spans="1:3">
      <c r="A2004" t="s">
        <v>5722</v>
      </c>
      <c r="B2004" t="s">
        <v>5723</v>
      </c>
      <c r="C2004" t="str">
        <f t="shared" si="31"/>
        <v>GWGabú</v>
      </c>
    </row>
    <row r="2005" spans="1:3">
      <c r="A2005" t="s">
        <v>5712</v>
      </c>
      <c r="B2005" t="s">
        <v>5713</v>
      </c>
      <c r="C2005" t="str">
        <f t="shared" si="31"/>
        <v>GWNorte</v>
      </c>
    </row>
    <row r="2006" spans="1:3">
      <c r="A2006" t="s">
        <v>5718</v>
      </c>
      <c r="B2006" t="s">
        <v>5719</v>
      </c>
      <c r="C2006" t="str">
        <f t="shared" si="31"/>
        <v>GWBiombo</v>
      </c>
    </row>
    <row r="2007" spans="1:3">
      <c r="A2007" t="s">
        <v>5716</v>
      </c>
      <c r="B2007" t="s">
        <v>5717</v>
      </c>
      <c r="C2007" t="str">
        <f t="shared" si="31"/>
        <v>GWCacheu</v>
      </c>
    </row>
    <row r="2008" spans="1:3">
      <c r="A2008" t="s">
        <v>5714</v>
      </c>
      <c r="B2008" t="s">
        <v>5715</v>
      </c>
      <c r="C2008" t="str">
        <f t="shared" si="31"/>
        <v>GWOio</v>
      </c>
    </row>
    <row r="2009" spans="1:3">
      <c r="A2009" t="s">
        <v>5726</v>
      </c>
      <c r="B2009" t="s">
        <v>5727</v>
      </c>
      <c r="C2009" t="str">
        <f t="shared" si="31"/>
        <v>GWSul</v>
      </c>
    </row>
    <row r="2010" spans="1:3">
      <c r="A2010" t="s">
        <v>5730</v>
      </c>
      <c r="B2010" t="s">
        <v>5731</v>
      </c>
      <c r="C2010" t="str">
        <f t="shared" si="31"/>
        <v>GWBolama</v>
      </c>
    </row>
    <row r="2011" spans="1:3">
      <c r="A2011" t="s">
        <v>5732</v>
      </c>
      <c r="B2011" t="s">
        <v>5733</v>
      </c>
      <c r="C2011" t="str">
        <f t="shared" si="31"/>
        <v>GWQuinara</v>
      </c>
    </row>
    <row r="2012" spans="1:3">
      <c r="A2012" t="s">
        <v>5728</v>
      </c>
      <c r="B2012" t="s">
        <v>5729</v>
      </c>
      <c r="C2012" t="str">
        <f t="shared" si="31"/>
        <v>GWTombali</v>
      </c>
    </row>
    <row r="2013" spans="1:3">
      <c r="A2013" t="s">
        <v>5742</v>
      </c>
      <c r="B2013" t="s">
        <v>5743</v>
      </c>
      <c r="C2013" t="str">
        <f t="shared" si="31"/>
        <v>GYBarima-Waini</v>
      </c>
    </row>
    <row r="2014" spans="1:3">
      <c r="A2014" t="s">
        <v>5744</v>
      </c>
      <c r="B2014" t="s">
        <v>5745</v>
      </c>
      <c r="C2014" t="str">
        <f t="shared" si="31"/>
        <v>GYCuyuni-Mazaruni</v>
      </c>
    </row>
    <row r="2015" spans="1:3">
      <c r="A2015" t="s">
        <v>5746</v>
      </c>
      <c r="B2015" t="s">
        <v>5747</v>
      </c>
      <c r="C2015" t="str">
        <f t="shared" si="31"/>
        <v>GYDemerara-Mahaica</v>
      </c>
    </row>
    <row r="2016" spans="1:3">
      <c r="A2016" t="s">
        <v>5738</v>
      </c>
      <c r="B2016" t="s">
        <v>5739</v>
      </c>
      <c r="C2016" t="str">
        <f t="shared" si="31"/>
        <v>GYEast Berbice-Corentyne</v>
      </c>
    </row>
    <row r="2017" spans="1:3">
      <c r="A2017" t="s">
        <v>5750</v>
      </c>
      <c r="B2017" t="s">
        <v>5751</v>
      </c>
      <c r="C2017" t="str">
        <f t="shared" si="31"/>
        <v>GYEssequibo Islands-West Demerara</v>
      </c>
    </row>
    <row r="2018" spans="1:3">
      <c r="A2018" t="s">
        <v>5752</v>
      </c>
      <c r="B2018" t="s">
        <v>5753</v>
      </c>
      <c r="C2018" t="str">
        <f t="shared" si="31"/>
        <v>GYMahaica-Berbice</v>
      </c>
    </row>
    <row r="2019" spans="1:3">
      <c r="A2019" t="s">
        <v>5734</v>
      </c>
      <c r="B2019" t="s">
        <v>5735</v>
      </c>
      <c r="C2019" t="str">
        <f t="shared" si="31"/>
        <v>GYPomeroon-Supenaam</v>
      </c>
    </row>
    <row r="2020" spans="1:3">
      <c r="A2020" t="s">
        <v>5748</v>
      </c>
      <c r="B2020" t="s">
        <v>5749</v>
      </c>
      <c r="C2020" t="str">
        <f t="shared" si="31"/>
        <v>GYPotaro-Siparuni</v>
      </c>
    </row>
    <row r="2021" spans="1:3">
      <c r="A2021" t="s">
        <v>5740</v>
      </c>
      <c r="B2021" t="s">
        <v>5741</v>
      </c>
      <c r="C2021" t="str">
        <f t="shared" si="31"/>
        <v>GYUpper Demerara-Berbice</v>
      </c>
    </row>
    <row r="2022" spans="1:3">
      <c r="A2022" t="s">
        <v>5736</v>
      </c>
      <c r="B2022" t="s">
        <v>5737</v>
      </c>
      <c r="C2022" t="str">
        <f t="shared" si="31"/>
        <v>GYUpper Takutu-Upper Essequibo</v>
      </c>
    </row>
    <row r="2023" spans="1:3">
      <c r="A2023" t="s">
        <v>5775</v>
      </c>
      <c r="B2023" t="s">
        <v>5776</v>
      </c>
      <c r="C2023" t="str">
        <f t="shared" si="31"/>
        <v>HNAtlántida</v>
      </c>
    </row>
    <row r="2024" spans="1:3">
      <c r="A2024" t="s">
        <v>5765</v>
      </c>
      <c r="B2024" t="s">
        <v>5766</v>
      </c>
      <c r="C2024" t="str">
        <f t="shared" si="31"/>
        <v>HNCholuteca</v>
      </c>
    </row>
    <row r="2025" spans="1:3">
      <c r="A2025" t="s">
        <v>5761</v>
      </c>
      <c r="B2025" t="s">
        <v>5762</v>
      </c>
      <c r="C2025" t="str">
        <f t="shared" si="31"/>
        <v>HNColón</v>
      </c>
    </row>
    <row r="2026" spans="1:3">
      <c r="A2026" t="s">
        <v>5785</v>
      </c>
      <c r="B2026" t="s">
        <v>5786</v>
      </c>
      <c r="C2026" t="str">
        <f t="shared" si="31"/>
        <v>HNComayagua</v>
      </c>
    </row>
    <row r="2027" spans="1:3">
      <c r="A2027" t="s">
        <v>5756</v>
      </c>
      <c r="B2027" t="s">
        <v>5757</v>
      </c>
      <c r="C2027" t="str">
        <f t="shared" si="31"/>
        <v>HNCopán</v>
      </c>
    </row>
    <row r="2028" spans="1:3">
      <c r="A2028" t="s">
        <v>5777</v>
      </c>
      <c r="B2028" t="s">
        <v>5778</v>
      </c>
      <c r="C2028" t="str">
        <f t="shared" si="31"/>
        <v>HNCortés</v>
      </c>
    </row>
    <row r="2029" spans="1:3">
      <c r="A2029" t="s">
        <v>5773</v>
      </c>
      <c r="B2029" t="s">
        <v>5774</v>
      </c>
      <c r="C2029" t="str">
        <f t="shared" si="31"/>
        <v>HNEl Paraíso</v>
      </c>
    </row>
    <row r="2030" spans="1:3">
      <c r="A2030" t="s">
        <v>5779</v>
      </c>
      <c r="B2030" t="s">
        <v>5780</v>
      </c>
      <c r="C2030" t="str">
        <f t="shared" si="31"/>
        <v>HNFrancisco Morazán</v>
      </c>
    </row>
    <row r="2031" spans="1:3">
      <c r="A2031" t="s">
        <v>5767</v>
      </c>
      <c r="B2031" t="s">
        <v>5768</v>
      </c>
      <c r="C2031" t="str">
        <f t="shared" si="31"/>
        <v>HNGracias a Dios</v>
      </c>
    </row>
    <row r="2032" spans="1:3">
      <c r="A2032" t="s">
        <v>5769</v>
      </c>
      <c r="B2032" t="s">
        <v>5770</v>
      </c>
      <c r="C2032" t="str">
        <f t="shared" si="31"/>
        <v>HNIslas de la Bahía</v>
      </c>
    </row>
    <row r="2033" spans="1:3">
      <c r="A2033" t="s">
        <v>5781</v>
      </c>
      <c r="B2033" t="s">
        <v>5782</v>
      </c>
      <c r="C2033" t="str">
        <f t="shared" si="31"/>
        <v>HNIntibucá</v>
      </c>
    </row>
    <row r="2034" spans="1:3">
      <c r="A2034" t="s">
        <v>5787</v>
      </c>
      <c r="B2034" t="s">
        <v>5788</v>
      </c>
      <c r="C2034" t="str">
        <f t="shared" si="31"/>
        <v>HNLempira</v>
      </c>
    </row>
    <row r="2035" spans="1:3">
      <c r="A2035" t="s">
        <v>5758</v>
      </c>
      <c r="B2035" t="s">
        <v>3359</v>
      </c>
      <c r="C2035" t="str">
        <f t="shared" si="31"/>
        <v>HNLa Paz</v>
      </c>
    </row>
    <row r="2036" spans="1:3">
      <c r="A2036" t="s">
        <v>5783</v>
      </c>
      <c r="B2036" t="s">
        <v>5784</v>
      </c>
      <c r="C2036" t="str">
        <f t="shared" si="31"/>
        <v>HNOcotepeque</v>
      </c>
    </row>
    <row r="2037" spans="1:3">
      <c r="A2037" t="s">
        <v>5771</v>
      </c>
      <c r="B2037" t="s">
        <v>5772</v>
      </c>
      <c r="C2037" t="str">
        <f t="shared" si="31"/>
        <v>HNOlancho</v>
      </c>
    </row>
    <row r="2038" spans="1:3">
      <c r="A2038" t="s">
        <v>5759</v>
      </c>
      <c r="B2038" t="s">
        <v>5760</v>
      </c>
      <c r="C2038" t="str">
        <f t="shared" si="31"/>
        <v>HNSanta Bárbara</v>
      </c>
    </row>
    <row r="2039" spans="1:3">
      <c r="A2039" t="s">
        <v>5754</v>
      </c>
      <c r="B2039" t="s">
        <v>5755</v>
      </c>
      <c r="C2039" t="str">
        <f t="shared" si="31"/>
        <v>HNValle</v>
      </c>
    </row>
    <row r="2040" spans="1:3">
      <c r="A2040" t="s">
        <v>5763</v>
      </c>
      <c r="B2040" t="s">
        <v>5764</v>
      </c>
      <c r="C2040" t="str">
        <f t="shared" si="31"/>
        <v>HNYoro</v>
      </c>
    </row>
    <row r="2041" spans="1:3">
      <c r="A2041" t="s">
        <v>5801</v>
      </c>
      <c r="B2041" t="s">
        <v>5802</v>
      </c>
      <c r="C2041" t="str">
        <f t="shared" si="31"/>
        <v>HRZagrebačka županija</v>
      </c>
    </row>
    <row r="2042" spans="1:3">
      <c r="A2042" t="s">
        <v>5823</v>
      </c>
      <c r="B2042" t="s">
        <v>5824</v>
      </c>
      <c r="C2042" t="str">
        <f t="shared" si="31"/>
        <v>HRKrapinsko-zagorska županija</v>
      </c>
    </row>
    <row r="2043" spans="1:3">
      <c r="A2043" t="s">
        <v>5809</v>
      </c>
      <c r="B2043" t="s">
        <v>5810</v>
      </c>
      <c r="C2043" t="str">
        <f t="shared" si="31"/>
        <v>HRSisačko-moslavačka županija</v>
      </c>
    </row>
    <row r="2044" spans="1:3">
      <c r="A2044" t="s">
        <v>5789</v>
      </c>
      <c r="B2044" t="s">
        <v>5790</v>
      </c>
      <c r="C2044" t="str">
        <f t="shared" si="31"/>
        <v>HRKarlovačka županija</v>
      </c>
    </row>
    <row r="2045" spans="1:3">
      <c r="A2045" t="s">
        <v>5811</v>
      </c>
      <c r="B2045" t="s">
        <v>5812</v>
      </c>
      <c r="C2045" t="str">
        <f t="shared" si="31"/>
        <v>HRVaraždinska županija</v>
      </c>
    </row>
    <row r="2046" spans="1:3">
      <c r="A2046" t="s">
        <v>5803</v>
      </c>
      <c r="B2046" t="s">
        <v>5804</v>
      </c>
      <c r="C2046" t="str">
        <f t="shared" si="31"/>
        <v>HRKoprivničko-križevačka županija</v>
      </c>
    </row>
    <row r="2047" spans="1:3">
      <c r="A2047" t="s">
        <v>5817</v>
      </c>
      <c r="B2047" t="s">
        <v>5818</v>
      </c>
      <c r="C2047" t="str">
        <f t="shared" si="31"/>
        <v>HRBjelovarsko-bilogorska županija</v>
      </c>
    </row>
    <row r="2048" spans="1:3">
      <c r="A2048" t="s">
        <v>5813</v>
      </c>
      <c r="B2048" t="s">
        <v>5814</v>
      </c>
      <c r="C2048" t="str">
        <f t="shared" si="31"/>
        <v>HRPrimorsko-goranska županija</v>
      </c>
    </row>
    <row r="2049" spans="1:3">
      <c r="A2049" t="s">
        <v>5825</v>
      </c>
      <c r="B2049" t="s">
        <v>5826</v>
      </c>
      <c r="C2049" t="str">
        <f t="shared" si="31"/>
        <v>HRLičko-senjska županija</v>
      </c>
    </row>
    <row r="2050" spans="1:3">
      <c r="A2050" t="s">
        <v>5793</v>
      </c>
      <c r="B2050" t="s">
        <v>5794</v>
      </c>
      <c r="C2050" t="str">
        <f t="shared" si="31"/>
        <v>HRVirovitičko-podravska županija</v>
      </c>
    </row>
    <row r="2051" spans="1:3">
      <c r="A2051" t="s">
        <v>5821</v>
      </c>
      <c r="B2051" t="s">
        <v>5822</v>
      </c>
      <c r="C2051" t="str">
        <f t="shared" ref="C2051:C2114" si="32">LEFT(A2051,2)&amp;B2051</f>
        <v>HRPožeško-slavonska županija</v>
      </c>
    </row>
    <row r="2052" spans="1:3">
      <c r="A2052" t="s">
        <v>5827</v>
      </c>
      <c r="B2052" t="s">
        <v>5828</v>
      </c>
      <c r="C2052" t="str">
        <f t="shared" si="32"/>
        <v>HRBrodsko-posavska županija</v>
      </c>
    </row>
    <row r="2053" spans="1:3">
      <c r="A2053" t="s">
        <v>5799</v>
      </c>
      <c r="B2053" t="s">
        <v>5800</v>
      </c>
      <c r="C2053" t="str">
        <f t="shared" si="32"/>
        <v>HRZadarska županija</v>
      </c>
    </row>
    <row r="2054" spans="1:3">
      <c r="A2054" t="s">
        <v>5795</v>
      </c>
      <c r="B2054" t="s">
        <v>5796</v>
      </c>
      <c r="C2054" t="str">
        <f t="shared" si="32"/>
        <v>HROsječko-baranjska županija</v>
      </c>
    </row>
    <row r="2055" spans="1:3">
      <c r="A2055" t="s">
        <v>5815</v>
      </c>
      <c r="B2055" t="s">
        <v>5816</v>
      </c>
      <c r="C2055" t="str">
        <f t="shared" si="32"/>
        <v>HRŠibensko-kninska županija</v>
      </c>
    </row>
    <row r="2056" spans="1:3">
      <c r="A2056" t="s">
        <v>5797</v>
      </c>
      <c r="B2056" t="s">
        <v>5798</v>
      </c>
      <c r="C2056" t="str">
        <f t="shared" si="32"/>
        <v>HRVukovarsko-srijemska županija</v>
      </c>
    </row>
    <row r="2057" spans="1:3">
      <c r="A2057" t="s">
        <v>5805</v>
      </c>
      <c r="B2057" t="s">
        <v>5806</v>
      </c>
      <c r="C2057" t="str">
        <f t="shared" si="32"/>
        <v>HRSplitsko-dalmatinska županija</v>
      </c>
    </row>
    <row r="2058" spans="1:3">
      <c r="A2058" t="s">
        <v>5829</v>
      </c>
      <c r="B2058" t="s">
        <v>5830</v>
      </c>
      <c r="C2058" t="str">
        <f t="shared" si="32"/>
        <v>HRIstarska županija</v>
      </c>
    </row>
    <row r="2059" spans="1:3">
      <c r="A2059" t="s">
        <v>5791</v>
      </c>
      <c r="B2059" t="s">
        <v>5792</v>
      </c>
      <c r="C2059" t="str">
        <f t="shared" si="32"/>
        <v>HRDubrovačko-neretvanska županija</v>
      </c>
    </row>
    <row r="2060" spans="1:3">
      <c r="A2060" t="s">
        <v>5819</v>
      </c>
      <c r="B2060" t="s">
        <v>5820</v>
      </c>
      <c r="C2060" t="str">
        <f t="shared" si="32"/>
        <v>HRMeđimurska županija</v>
      </c>
    </row>
    <row r="2061" spans="1:3">
      <c r="A2061" t="s">
        <v>5807</v>
      </c>
      <c r="B2061" t="s">
        <v>5808</v>
      </c>
      <c r="C2061" t="str">
        <f t="shared" si="32"/>
        <v>HRGrad Zagreb</v>
      </c>
    </row>
    <row r="2062" spans="1:3">
      <c r="A2062" t="s">
        <v>5841</v>
      </c>
      <c r="B2062" t="s">
        <v>5842</v>
      </c>
      <c r="C2062" t="str">
        <f t="shared" si="32"/>
        <v>HTArtibonite</v>
      </c>
    </row>
    <row r="2063" spans="1:3">
      <c r="A2063" t="s">
        <v>5841</v>
      </c>
      <c r="B2063" t="s">
        <v>5843</v>
      </c>
      <c r="C2063" t="str">
        <f t="shared" si="32"/>
        <v>HTLatibonit</v>
      </c>
    </row>
    <row r="2064" spans="1:3">
      <c r="A2064" t="s">
        <v>5844</v>
      </c>
      <c r="B2064" t="s">
        <v>3148</v>
      </c>
      <c r="C2064" t="str">
        <f t="shared" si="32"/>
        <v>HTCentre</v>
      </c>
    </row>
    <row r="2065" spans="1:3">
      <c r="A2065" t="s">
        <v>5844</v>
      </c>
      <c r="B2065" t="s">
        <v>5845</v>
      </c>
      <c r="C2065" t="str">
        <f t="shared" si="32"/>
        <v>HTSant</v>
      </c>
    </row>
    <row r="2066" spans="1:3">
      <c r="A2066" t="s">
        <v>5846</v>
      </c>
      <c r="B2066" t="s">
        <v>5848</v>
      </c>
      <c r="C2066" t="str">
        <f t="shared" si="32"/>
        <v>HTGrande’Anse</v>
      </c>
    </row>
    <row r="2067" spans="1:3">
      <c r="A2067" t="s">
        <v>5846</v>
      </c>
      <c r="B2067" t="s">
        <v>5847</v>
      </c>
      <c r="C2067" t="str">
        <f t="shared" si="32"/>
        <v>HTGrandans</v>
      </c>
    </row>
    <row r="2068" spans="1:3">
      <c r="A2068" t="s">
        <v>5849</v>
      </c>
      <c r="B2068" t="s">
        <v>3132</v>
      </c>
      <c r="C2068" t="str">
        <f t="shared" si="32"/>
        <v>HTNord</v>
      </c>
    </row>
    <row r="2069" spans="1:3">
      <c r="A2069" t="s">
        <v>5849</v>
      </c>
      <c r="B2069" t="s">
        <v>5850</v>
      </c>
      <c r="C2069" t="str">
        <f t="shared" si="32"/>
        <v>HTNò</v>
      </c>
    </row>
    <row r="2070" spans="1:3">
      <c r="A2070" t="s">
        <v>5831</v>
      </c>
      <c r="B2070" t="s">
        <v>5833</v>
      </c>
      <c r="C2070" t="str">
        <f t="shared" si="32"/>
        <v>HTNord-Est</v>
      </c>
    </row>
    <row r="2071" spans="1:3">
      <c r="A2071" t="s">
        <v>5831</v>
      </c>
      <c r="B2071" t="s">
        <v>5832</v>
      </c>
      <c r="C2071" t="str">
        <f t="shared" si="32"/>
        <v>HTNòdès</v>
      </c>
    </row>
    <row r="2072" spans="1:3">
      <c r="A2072" t="s">
        <v>5838</v>
      </c>
      <c r="B2072" t="s">
        <v>5840</v>
      </c>
      <c r="C2072" t="str">
        <f t="shared" si="32"/>
        <v>HTNippes</v>
      </c>
    </row>
    <row r="2073" spans="1:3">
      <c r="A2073" t="s">
        <v>5838</v>
      </c>
      <c r="B2073" t="s">
        <v>5839</v>
      </c>
      <c r="C2073" t="str">
        <f t="shared" si="32"/>
        <v>HTNip</v>
      </c>
    </row>
    <row r="2074" spans="1:3">
      <c r="A2074" t="s">
        <v>5836</v>
      </c>
      <c r="B2074" t="s">
        <v>3829</v>
      </c>
      <c r="C2074" t="str">
        <f t="shared" si="32"/>
        <v>HTNord-Ouest</v>
      </c>
    </row>
    <row r="2075" spans="1:3">
      <c r="A2075" t="s">
        <v>5836</v>
      </c>
      <c r="B2075" t="s">
        <v>5837</v>
      </c>
      <c r="C2075" t="str">
        <f t="shared" si="32"/>
        <v>HTNòdwès</v>
      </c>
    </row>
    <row r="2076" spans="1:3">
      <c r="A2076" t="s">
        <v>5834</v>
      </c>
      <c r="B2076" t="s">
        <v>3833</v>
      </c>
      <c r="C2076" t="str">
        <f t="shared" si="32"/>
        <v>HTOuest</v>
      </c>
    </row>
    <row r="2077" spans="1:3">
      <c r="A2077" t="s">
        <v>5834</v>
      </c>
      <c r="B2077" t="s">
        <v>5835</v>
      </c>
      <c r="C2077" t="str">
        <f t="shared" si="32"/>
        <v>HTLwès</v>
      </c>
    </row>
    <row r="2078" spans="1:3">
      <c r="A2078" t="s">
        <v>5851</v>
      </c>
      <c r="B2078" t="s">
        <v>3841</v>
      </c>
      <c r="C2078" t="str">
        <f t="shared" si="32"/>
        <v>HTSud</v>
      </c>
    </row>
    <row r="2079" spans="1:3">
      <c r="A2079" t="s">
        <v>5851</v>
      </c>
      <c r="B2079" t="s">
        <v>5852</v>
      </c>
      <c r="C2079" t="str">
        <f t="shared" si="32"/>
        <v>HTSid</v>
      </c>
    </row>
    <row r="2080" spans="1:3">
      <c r="A2080" t="s">
        <v>5853</v>
      </c>
      <c r="B2080" t="s">
        <v>5854</v>
      </c>
      <c r="C2080" t="str">
        <f t="shared" si="32"/>
        <v>HTSud-Est</v>
      </c>
    </row>
    <row r="2081" spans="1:3">
      <c r="A2081" t="s">
        <v>5853</v>
      </c>
      <c r="B2081" t="s">
        <v>5855</v>
      </c>
      <c r="C2081" t="str">
        <f t="shared" si="32"/>
        <v>HTSidès</v>
      </c>
    </row>
    <row r="2082" spans="1:3">
      <c r="A2082" t="s">
        <v>5856</v>
      </c>
      <c r="B2082" t="s">
        <v>5857</v>
      </c>
      <c r="C2082" t="str">
        <f t="shared" si="32"/>
        <v>HUBaranya</v>
      </c>
    </row>
    <row r="2083" spans="1:3">
      <c r="A2083" t="s">
        <v>5872</v>
      </c>
      <c r="B2083" t="s">
        <v>5873</v>
      </c>
      <c r="C2083" t="str">
        <f t="shared" si="32"/>
        <v>HUBékés</v>
      </c>
    </row>
    <row r="2084" spans="1:3">
      <c r="A2084" t="s">
        <v>5908</v>
      </c>
      <c r="B2084" t="s">
        <v>5909</v>
      </c>
      <c r="C2084" t="str">
        <f t="shared" si="32"/>
        <v>HUBács-Kiskun</v>
      </c>
    </row>
    <row r="2085" spans="1:3">
      <c r="A2085" t="s">
        <v>5900</v>
      </c>
      <c r="B2085" t="s">
        <v>5901</v>
      </c>
      <c r="C2085" t="str">
        <f t="shared" si="32"/>
        <v>HUBorsod-Abaúj-Zemplén</v>
      </c>
    </row>
    <row r="2086" spans="1:3">
      <c r="A2086" t="s">
        <v>5860</v>
      </c>
      <c r="B2086" t="s">
        <v>5861</v>
      </c>
      <c r="C2086" t="str">
        <f t="shared" si="32"/>
        <v>HUCsongrád</v>
      </c>
    </row>
    <row r="2087" spans="1:3">
      <c r="A2087" t="s">
        <v>5888</v>
      </c>
      <c r="B2087" t="s">
        <v>5889</v>
      </c>
      <c r="C2087" t="str">
        <f t="shared" si="32"/>
        <v>HUFejér</v>
      </c>
    </row>
    <row r="2088" spans="1:3">
      <c r="A2088" t="s">
        <v>5890</v>
      </c>
      <c r="B2088" t="s">
        <v>5891</v>
      </c>
      <c r="C2088" t="str">
        <f t="shared" si="32"/>
        <v>HUGyőr-Moson-Sopron</v>
      </c>
    </row>
    <row r="2089" spans="1:3">
      <c r="A2089" t="s">
        <v>5864</v>
      </c>
      <c r="B2089" t="s">
        <v>5865</v>
      </c>
      <c r="C2089" t="str">
        <f t="shared" si="32"/>
        <v>HUHajdú-Bihar</v>
      </c>
    </row>
    <row r="2090" spans="1:3">
      <c r="A2090" t="s">
        <v>5914</v>
      </c>
      <c r="B2090" t="s">
        <v>5915</v>
      </c>
      <c r="C2090" t="str">
        <f t="shared" si="32"/>
        <v>HUHeves</v>
      </c>
    </row>
    <row r="2091" spans="1:3">
      <c r="A2091" t="s">
        <v>5874</v>
      </c>
      <c r="B2091" t="s">
        <v>5875</v>
      </c>
      <c r="C2091" t="str">
        <f t="shared" si="32"/>
        <v>HUJász-Nagykun-Szolnok</v>
      </c>
    </row>
    <row r="2092" spans="1:3">
      <c r="A2092" t="s">
        <v>5935</v>
      </c>
      <c r="B2092" t="s">
        <v>5936</v>
      </c>
      <c r="C2092" t="str">
        <f t="shared" si="32"/>
        <v>HUKomárom-Esztergom</v>
      </c>
    </row>
    <row r="2093" spans="1:3">
      <c r="A2093" t="s">
        <v>5906</v>
      </c>
      <c r="B2093" t="s">
        <v>5907</v>
      </c>
      <c r="C2093" t="str">
        <f t="shared" si="32"/>
        <v>HUNógrád</v>
      </c>
    </row>
    <row r="2094" spans="1:3">
      <c r="A2094" t="s">
        <v>5866</v>
      </c>
      <c r="B2094" t="s">
        <v>5867</v>
      </c>
      <c r="C2094" t="str">
        <f t="shared" si="32"/>
        <v>HUPest</v>
      </c>
    </row>
    <row r="2095" spans="1:3">
      <c r="A2095" t="s">
        <v>5870</v>
      </c>
      <c r="B2095" t="s">
        <v>5871</v>
      </c>
      <c r="C2095" t="str">
        <f t="shared" si="32"/>
        <v>HUSomogy</v>
      </c>
    </row>
    <row r="2096" spans="1:3">
      <c r="A2096" t="s">
        <v>5918</v>
      </c>
      <c r="B2096" t="s">
        <v>5919</v>
      </c>
      <c r="C2096" t="str">
        <f t="shared" si="32"/>
        <v>HUSzabolcs-Szatmár-Bereg</v>
      </c>
    </row>
    <row r="2097" spans="1:3">
      <c r="A2097" t="s">
        <v>5920</v>
      </c>
      <c r="B2097" t="s">
        <v>5921</v>
      </c>
      <c r="C2097" t="str">
        <f t="shared" si="32"/>
        <v>HUTolna</v>
      </c>
    </row>
    <row r="2098" spans="1:3">
      <c r="A2098" t="s">
        <v>5898</v>
      </c>
      <c r="B2098" t="s">
        <v>5899</v>
      </c>
      <c r="C2098" t="str">
        <f t="shared" si="32"/>
        <v>HUVas</v>
      </c>
    </row>
    <row r="2099" spans="1:3">
      <c r="A2099" t="s">
        <v>5878</v>
      </c>
      <c r="B2099" t="s">
        <v>5879</v>
      </c>
      <c r="C2099" t="str">
        <f t="shared" si="32"/>
        <v>HUVeszprém</v>
      </c>
    </row>
    <row r="2100" spans="1:3">
      <c r="A2100" t="s">
        <v>5880</v>
      </c>
      <c r="B2100" t="s">
        <v>5881</v>
      </c>
      <c r="C2100" t="str">
        <f t="shared" si="32"/>
        <v>HUZala</v>
      </c>
    </row>
    <row r="2101" spans="1:3">
      <c r="A2101" t="s">
        <v>5858</v>
      </c>
      <c r="B2101" t="s">
        <v>5859</v>
      </c>
      <c r="C2101" t="str">
        <f t="shared" si="32"/>
        <v>HUBékéscsaba</v>
      </c>
    </row>
    <row r="2102" spans="1:3">
      <c r="A2102" t="s">
        <v>5862</v>
      </c>
      <c r="B2102" t="s">
        <v>5863</v>
      </c>
      <c r="C2102" t="str">
        <f t="shared" si="32"/>
        <v>HUDebrecen</v>
      </c>
    </row>
    <row r="2103" spans="1:3">
      <c r="A2103" t="s">
        <v>5933</v>
      </c>
      <c r="B2103" t="s">
        <v>5934</v>
      </c>
      <c r="C2103" t="str">
        <f t="shared" si="32"/>
        <v>HUDunaújváros</v>
      </c>
    </row>
    <row r="2104" spans="1:3">
      <c r="A2104" t="s">
        <v>5910</v>
      </c>
      <c r="B2104" t="s">
        <v>5911</v>
      </c>
      <c r="C2104" t="str">
        <f t="shared" si="32"/>
        <v>HUEger</v>
      </c>
    </row>
    <row r="2105" spans="1:3">
      <c r="A2105" t="s">
        <v>5902</v>
      </c>
      <c r="B2105" t="s">
        <v>5903</v>
      </c>
      <c r="C2105" t="str">
        <f t="shared" si="32"/>
        <v>HUÉrd</v>
      </c>
    </row>
    <row r="2106" spans="1:3">
      <c r="A2106" t="s">
        <v>5912</v>
      </c>
      <c r="B2106" t="s">
        <v>5913</v>
      </c>
      <c r="C2106" t="str">
        <f t="shared" si="32"/>
        <v>HUGyőr</v>
      </c>
    </row>
    <row r="2107" spans="1:3">
      <c r="A2107" t="s">
        <v>5924</v>
      </c>
      <c r="B2107" t="s">
        <v>5925</v>
      </c>
      <c r="C2107" t="str">
        <f t="shared" si="32"/>
        <v>HUHódmezővásárhely</v>
      </c>
    </row>
    <row r="2108" spans="1:3">
      <c r="A2108" t="s">
        <v>5916</v>
      </c>
      <c r="B2108" t="s">
        <v>5917</v>
      </c>
      <c r="C2108" t="str">
        <f t="shared" si="32"/>
        <v>HUKecskemét</v>
      </c>
    </row>
    <row r="2109" spans="1:3">
      <c r="A2109" t="s">
        <v>5926</v>
      </c>
      <c r="B2109" t="s">
        <v>5927</v>
      </c>
      <c r="C2109" t="str">
        <f t="shared" si="32"/>
        <v>HUKaposvár</v>
      </c>
    </row>
    <row r="2110" spans="1:3">
      <c r="A2110" t="s">
        <v>5892</v>
      </c>
      <c r="B2110" t="s">
        <v>5893</v>
      </c>
      <c r="C2110" t="str">
        <f t="shared" si="32"/>
        <v>HUMiskolc</v>
      </c>
    </row>
    <row r="2111" spans="1:3">
      <c r="A2111" t="s">
        <v>5904</v>
      </c>
      <c r="B2111" t="s">
        <v>5905</v>
      </c>
      <c r="C2111" t="str">
        <f t="shared" si="32"/>
        <v>HUNagykanizsa</v>
      </c>
    </row>
    <row r="2112" spans="1:3">
      <c r="A2112" t="s">
        <v>5884</v>
      </c>
      <c r="B2112" t="s">
        <v>5885</v>
      </c>
      <c r="C2112" t="str">
        <f t="shared" si="32"/>
        <v>HUNyíregyháza</v>
      </c>
    </row>
    <row r="2113" spans="1:3">
      <c r="A2113" t="s">
        <v>5894</v>
      </c>
      <c r="B2113" t="s">
        <v>5895</v>
      </c>
      <c r="C2113" t="str">
        <f t="shared" si="32"/>
        <v>HUPécs</v>
      </c>
    </row>
    <row r="2114" spans="1:3">
      <c r="A2114" t="s">
        <v>5876</v>
      </c>
      <c r="B2114" t="s">
        <v>5877</v>
      </c>
      <c r="C2114" t="str">
        <f t="shared" si="32"/>
        <v>HUSzeged</v>
      </c>
    </row>
    <row r="2115" spans="1:3">
      <c r="A2115" t="s">
        <v>5937</v>
      </c>
      <c r="B2115" t="s">
        <v>5938</v>
      </c>
      <c r="C2115" t="str">
        <f t="shared" ref="C2115:C2178" si="33">LEFT(A2115,2)&amp;B2115</f>
        <v>HUSzékesfehérvár</v>
      </c>
    </row>
    <row r="2116" spans="1:3">
      <c r="A2116" t="s">
        <v>5928</v>
      </c>
      <c r="B2116" t="s">
        <v>5929</v>
      </c>
      <c r="C2116" t="str">
        <f t="shared" si="33"/>
        <v>HUSzombathely</v>
      </c>
    </row>
    <row r="2117" spans="1:3">
      <c r="A2117" t="s">
        <v>5930</v>
      </c>
      <c r="B2117" t="s">
        <v>5931</v>
      </c>
      <c r="C2117" t="str">
        <f t="shared" si="33"/>
        <v>HUSzolnok</v>
      </c>
    </row>
    <row r="2118" spans="1:3">
      <c r="A2118" t="s">
        <v>5868</v>
      </c>
      <c r="B2118" t="s">
        <v>5869</v>
      </c>
      <c r="C2118" t="str">
        <f t="shared" si="33"/>
        <v>HUSopron</v>
      </c>
    </row>
    <row r="2119" spans="1:3">
      <c r="A2119" t="s">
        <v>5939</v>
      </c>
      <c r="B2119" t="s">
        <v>5940</v>
      </c>
      <c r="C2119" t="str">
        <f t="shared" si="33"/>
        <v>HUSzekszárd</v>
      </c>
    </row>
    <row r="2120" spans="1:3">
      <c r="A2120" t="s">
        <v>5896</v>
      </c>
      <c r="B2120" t="s">
        <v>5897</v>
      </c>
      <c r="C2120" t="str">
        <f t="shared" si="33"/>
        <v>HUSalgótarján</v>
      </c>
    </row>
    <row r="2121" spans="1:3">
      <c r="A2121" t="s">
        <v>5886</v>
      </c>
      <c r="B2121" t="s">
        <v>5887</v>
      </c>
      <c r="C2121" t="str">
        <f t="shared" si="33"/>
        <v>HUTatabánya</v>
      </c>
    </row>
    <row r="2122" spans="1:3">
      <c r="A2122" t="s">
        <v>5932</v>
      </c>
      <c r="B2122" t="s">
        <v>5879</v>
      </c>
      <c r="C2122" t="str">
        <f t="shared" si="33"/>
        <v>HUVeszprém</v>
      </c>
    </row>
    <row r="2123" spans="1:3">
      <c r="A2123" t="s">
        <v>5882</v>
      </c>
      <c r="B2123" t="s">
        <v>5883</v>
      </c>
      <c r="C2123" t="str">
        <f t="shared" si="33"/>
        <v>HUZalaegerszeg</v>
      </c>
    </row>
    <row r="2124" spans="1:3">
      <c r="A2124" t="s">
        <v>5922</v>
      </c>
      <c r="B2124" t="s">
        <v>5923</v>
      </c>
      <c r="C2124" t="str">
        <f t="shared" si="33"/>
        <v>HUBudapest</v>
      </c>
    </row>
    <row r="2125" spans="1:3">
      <c r="A2125" t="s">
        <v>5941</v>
      </c>
      <c r="B2125" t="s">
        <v>5942</v>
      </c>
      <c r="C2125" t="str">
        <f t="shared" si="33"/>
        <v>IDJawa</v>
      </c>
    </row>
    <row r="2126" spans="1:3">
      <c r="A2126" t="s">
        <v>5949</v>
      </c>
      <c r="B2126" t="s">
        <v>5950</v>
      </c>
      <c r="C2126" t="str">
        <f t="shared" si="33"/>
        <v>IDBanten</v>
      </c>
    </row>
    <row r="2127" spans="1:3">
      <c r="A2127" t="s">
        <v>5943</v>
      </c>
      <c r="B2127" t="s">
        <v>5944</v>
      </c>
      <c r="C2127" t="str">
        <f t="shared" si="33"/>
        <v>IDJawa Barat</v>
      </c>
    </row>
    <row r="2128" spans="1:3">
      <c r="A2128" t="s">
        <v>5947</v>
      </c>
      <c r="B2128" t="s">
        <v>5948</v>
      </c>
      <c r="C2128" t="str">
        <f t="shared" si="33"/>
        <v>IDJawa Timur</v>
      </c>
    </row>
    <row r="2129" spans="1:3">
      <c r="A2129" t="s">
        <v>5945</v>
      </c>
      <c r="B2129" t="s">
        <v>5946</v>
      </c>
      <c r="C2129" t="str">
        <f t="shared" si="33"/>
        <v>IDJawa Tengah</v>
      </c>
    </row>
    <row r="2130" spans="1:3">
      <c r="A2130" t="s">
        <v>5951</v>
      </c>
      <c r="B2130" t="s">
        <v>5952</v>
      </c>
      <c r="C2130" t="str">
        <f t="shared" si="33"/>
        <v>IDYogyakarta</v>
      </c>
    </row>
    <row r="2131" spans="1:3">
      <c r="A2131" t="s">
        <v>5953</v>
      </c>
      <c r="B2131" t="s">
        <v>5954</v>
      </c>
      <c r="C2131" t="str">
        <f t="shared" si="33"/>
        <v>IDJakarta Raya</v>
      </c>
    </row>
    <row r="2132" spans="1:3">
      <c r="A2132" t="s">
        <v>5955</v>
      </c>
      <c r="B2132" t="s">
        <v>5956</v>
      </c>
      <c r="C2132" t="str">
        <f t="shared" si="33"/>
        <v>IDKalimantan</v>
      </c>
    </row>
    <row r="2133" spans="1:3">
      <c r="A2133" t="s">
        <v>5961</v>
      </c>
      <c r="B2133" t="s">
        <v>5962</v>
      </c>
      <c r="C2133" t="str">
        <f t="shared" si="33"/>
        <v>IDKalimantan Barat</v>
      </c>
    </row>
    <row r="2134" spans="1:3">
      <c r="A2134" t="s">
        <v>5965</v>
      </c>
      <c r="B2134" t="s">
        <v>5966</v>
      </c>
      <c r="C2134" t="str">
        <f t="shared" si="33"/>
        <v>IDKalimantan Timur</v>
      </c>
    </row>
    <row r="2135" spans="1:3">
      <c r="A2135" t="s">
        <v>5963</v>
      </c>
      <c r="B2135" t="s">
        <v>5964</v>
      </c>
      <c r="C2135" t="str">
        <f t="shared" si="33"/>
        <v>IDKalimantan Selatan</v>
      </c>
    </row>
    <row r="2136" spans="1:3">
      <c r="A2136" t="s">
        <v>5959</v>
      </c>
      <c r="B2136" t="s">
        <v>5960</v>
      </c>
      <c r="C2136" t="str">
        <f t="shared" si="33"/>
        <v>IDKalimantan Tengah</v>
      </c>
    </row>
    <row r="2137" spans="1:3">
      <c r="A2137" t="s">
        <v>5957</v>
      </c>
      <c r="B2137" t="s">
        <v>5958</v>
      </c>
      <c r="C2137" t="str">
        <f t="shared" si="33"/>
        <v>IDKalimantan Utara</v>
      </c>
    </row>
    <row r="2138" spans="1:3">
      <c r="A2138" t="s">
        <v>5972</v>
      </c>
      <c r="B2138" t="s">
        <v>5973</v>
      </c>
      <c r="C2138" t="str">
        <f t="shared" si="33"/>
        <v>IDMaluku</v>
      </c>
    </row>
    <row r="2139" spans="1:3">
      <c r="A2139" t="s">
        <v>5974</v>
      </c>
      <c r="B2139" t="s">
        <v>5973</v>
      </c>
      <c r="C2139" t="str">
        <f t="shared" si="33"/>
        <v>IDMaluku</v>
      </c>
    </row>
    <row r="2140" spans="1:3">
      <c r="A2140" t="s">
        <v>5975</v>
      </c>
      <c r="B2140" t="s">
        <v>5976</v>
      </c>
      <c r="C2140" t="str">
        <f t="shared" si="33"/>
        <v>IDMaluku Utara</v>
      </c>
    </row>
    <row r="2141" spans="1:3">
      <c r="A2141" t="s">
        <v>5991</v>
      </c>
      <c r="B2141" t="s">
        <v>5992</v>
      </c>
      <c r="C2141" t="str">
        <f t="shared" si="33"/>
        <v>IDNusa Tenggara</v>
      </c>
    </row>
    <row r="2142" spans="1:3">
      <c r="A2142" t="s">
        <v>5997</v>
      </c>
      <c r="B2142" t="s">
        <v>5998</v>
      </c>
      <c r="C2142" t="str">
        <f t="shared" si="33"/>
        <v>IDBali</v>
      </c>
    </row>
    <row r="2143" spans="1:3">
      <c r="A2143" t="s">
        <v>5995</v>
      </c>
      <c r="B2143" t="s">
        <v>5996</v>
      </c>
      <c r="C2143" t="str">
        <f t="shared" si="33"/>
        <v>IDNusa Tenggara Barat</v>
      </c>
    </row>
    <row r="2144" spans="1:3">
      <c r="A2144" t="s">
        <v>5993</v>
      </c>
      <c r="B2144" t="s">
        <v>5994</v>
      </c>
      <c r="C2144" t="str">
        <f t="shared" si="33"/>
        <v>IDNusa Tenggara Timur</v>
      </c>
    </row>
    <row r="2145" spans="1:3">
      <c r="A2145" t="s">
        <v>5967</v>
      </c>
      <c r="B2145" t="s">
        <v>5968</v>
      </c>
      <c r="C2145" t="str">
        <f t="shared" si="33"/>
        <v>IDPapua</v>
      </c>
    </row>
    <row r="2146" spans="1:3">
      <c r="A2146" t="s">
        <v>5969</v>
      </c>
      <c r="B2146" t="s">
        <v>5968</v>
      </c>
      <c r="C2146" t="str">
        <f t="shared" si="33"/>
        <v>IDPapua</v>
      </c>
    </row>
    <row r="2147" spans="1:3">
      <c r="A2147" t="s">
        <v>5970</v>
      </c>
      <c r="B2147" t="s">
        <v>5971</v>
      </c>
      <c r="C2147" t="str">
        <f t="shared" si="33"/>
        <v>IDPapua Barat</v>
      </c>
    </row>
    <row r="2148" spans="1:3">
      <c r="A2148" t="s">
        <v>5977</v>
      </c>
      <c r="B2148" t="s">
        <v>5978</v>
      </c>
      <c r="C2148" t="str">
        <f t="shared" si="33"/>
        <v>IDSulawesi</v>
      </c>
    </row>
    <row r="2149" spans="1:3">
      <c r="A2149" t="s">
        <v>5989</v>
      </c>
      <c r="B2149" t="s">
        <v>5990</v>
      </c>
      <c r="C2149" t="str">
        <f t="shared" si="33"/>
        <v>IDGorontalo</v>
      </c>
    </row>
    <row r="2150" spans="1:3">
      <c r="A2150" t="s">
        <v>5979</v>
      </c>
      <c r="B2150" t="s">
        <v>5980</v>
      </c>
      <c r="C2150" t="str">
        <f t="shared" si="33"/>
        <v>IDSulawesi Utara</v>
      </c>
    </row>
    <row r="2151" spans="1:3">
      <c r="A2151" t="s">
        <v>5985</v>
      </c>
      <c r="B2151" t="s">
        <v>5986</v>
      </c>
      <c r="C2151" t="str">
        <f t="shared" si="33"/>
        <v>IDSulawesi Tenggara</v>
      </c>
    </row>
    <row r="2152" spans="1:3">
      <c r="A2152" t="s">
        <v>5987</v>
      </c>
      <c r="B2152" t="s">
        <v>5988</v>
      </c>
      <c r="C2152" t="str">
        <f t="shared" si="33"/>
        <v>IDSulawesi Selatan</v>
      </c>
    </row>
    <row r="2153" spans="1:3">
      <c r="A2153" t="s">
        <v>5981</v>
      </c>
      <c r="B2153" t="s">
        <v>5982</v>
      </c>
      <c r="C2153" t="str">
        <f t="shared" si="33"/>
        <v>IDSulawesi Barat</v>
      </c>
    </row>
    <row r="2154" spans="1:3">
      <c r="A2154" t="s">
        <v>5983</v>
      </c>
      <c r="B2154" t="s">
        <v>5984</v>
      </c>
      <c r="C2154" t="str">
        <f t="shared" si="33"/>
        <v>IDSulawesi Tengah</v>
      </c>
    </row>
    <row r="2155" spans="1:3">
      <c r="A2155" t="s">
        <v>5999</v>
      </c>
      <c r="B2155" t="s">
        <v>6000</v>
      </c>
      <c r="C2155" t="str">
        <f t="shared" si="33"/>
        <v>IDSumatera</v>
      </c>
    </row>
    <row r="2156" spans="1:3">
      <c r="A2156" t="s">
        <v>6013</v>
      </c>
      <c r="B2156" t="s">
        <v>6014</v>
      </c>
      <c r="C2156" t="str">
        <f t="shared" si="33"/>
        <v>IDAceh</v>
      </c>
    </row>
    <row r="2157" spans="1:3">
      <c r="A2157" t="s">
        <v>6001</v>
      </c>
      <c r="B2157" t="s">
        <v>12799</v>
      </c>
      <c r="C2157" t="str">
        <f t="shared" si="33"/>
        <v>IDKepulauan Bangka Belitung</v>
      </c>
    </row>
    <row r="2158" spans="1:3">
      <c r="A2158" t="s">
        <v>6004</v>
      </c>
      <c r="B2158" t="s">
        <v>6005</v>
      </c>
      <c r="C2158" t="str">
        <f t="shared" si="33"/>
        <v>IDBengkulu</v>
      </c>
    </row>
    <row r="2159" spans="1:3">
      <c r="A2159" t="s">
        <v>6002</v>
      </c>
      <c r="B2159" t="s">
        <v>6003</v>
      </c>
      <c r="C2159" t="str">
        <f t="shared" si="33"/>
        <v>IDJambi</v>
      </c>
    </row>
    <row r="2160" spans="1:3">
      <c r="A2160" t="s">
        <v>6012</v>
      </c>
      <c r="B2160" t="s">
        <v>1748</v>
      </c>
      <c r="C2160" t="str">
        <f t="shared" si="33"/>
        <v>IDKepulauan Riau</v>
      </c>
    </row>
    <row r="2161" spans="1:3">
      <c r="A2161" t="s">
        <v>6010</v>
      </c>
      <c r="B2161" t="s">
        <v>6011</v>
      </c>
      <c r="C2161" t="str">
        <f t="shared" si="33"/>
        <v>IDLampung</v>
      </c>
    </row>
    <row r="2162" spans="1:3">
      <c r="A2162" t="s">
        <v>6015</v>
      </c>
      <c r="B2162" t="s">
        <v>6016</v>
      </c>
      <c r="C2162" t="str">
        <f t="shared" si="33"/>
        <v>IDRiau</v>
      </c>
    </row>
    <row r="2163" spans="1:3">
      <c r="A2163" t="s">
        <v>6006</v>
      </c>
      <c r="B2163" t="s">
        <v>6007</v>
      </c>
      <c r="C2163" t="str">
        <f t="shared" si="33"/>
        <v>IDSumatera Barat</v>
      </c>
    </row>
    <row r="2164" spans="1:3">
      <c r="A2164" t="s">
        <v>6017</v>
      </c>
      <c r="B2164" t="s">
        <v>6018</v>
      </c>
      <c r="C2164" t="str">
        <f t="shared" si="33"/>
        <v>IDSumatera Selatan</v>
      </c>
    </row>
    <row r="2165" spans="1:3">
      <c r="A2165" t="s">
        <v>6008</v>
      </c>
      <c r="B2165" t="s">
        <v>6009</v>
      </c>
      <c r="C2165" t="str">
        <f t="shared" si="33"/>
        <v>IDSumatera Utara</v>
      </c>
    </row>
    <row r="2166" spans="1:3">
      <c r="A2166" t="s">
        <v>6019</v>
      </c>
      <c r="B2166" t="s">
        <v>6020</v>
      </c>
      <c r="C2166" t="str">
        <f t="shared" si="33"/>
        <v>IEConnaught</v>
      </c>
    </row>
    <row r="2167" spans="1:3">
      <c r="A2167" t="s">
        <v>6019</v>
      </c>
      <c r="B2167" t="s">
        <v>6021</v>
      </c>
      <c r="C2167" t="str">
        <f t="shared" si="33"/>
        <v>IEConnacht</v>
      </c>
    </row>
    <row r="2168" spans="1:3">
      <c r="A2168" t="s">
        <v>6022</v>
      </c>
      <c r="B2168" t="s">
        <v>6023</v>
      </c>
      <c r="C2168" t="str">
        <f t="shared" si="33"/>
        <v>IEGalway</v>
      </c>
    </row>
    <row r="2169" spans="1:3">
      <c r="A2169" t="s">
        <v>6022</v>
      </c>
      <c r="B2169" t="s">
        <v>6024</v>
      </c>
      <c r="C2169" t="str">
        <f t="shared" si="33"/>
        <v>IEGaillimh</v>
      </c>
    </row>
    <row r="2170" spans="1:3">
      <c r="A2170" t="s">
        <v>6031</v>
      </c>
      <c r="B2170" t="s">
        <v>6033</v>
      </c>
      <c r="C2170" t="str">
        <f t="shared" si="33"/>
        <v>IELeitrim</v>
      </c>
    </row>
    <row r="2171" spans="1:3">
      <c r="A2171" t="s">
        <v>6031</v>
      </c>
      <c r="B2171" t="s">
        <v>6032</v>
      </c>
      <c r="C2171" t="str">
        <f t="shared" si="33"/>
        <v>IELiatroim</v>
      </c>
    </row>
    <row r="2172" spans="1:3">
      <c r="A2172" t="s">
        <v>6034</v>
      </c>
      <c r="B2172" t="s">
        <v>6035</v>
      </c>
      <c r="C2172" t="str">
        <f t="shared" si="33"/>
        <v>IEMayo</v>
      </c>
    </row>
    <row r="2173" spans="1:3">
      <c r="A2173" t="s">
        <v>6034</v>
      </c>
      <c r="B2173" t="s">
        <v>6036</v>
      </c>
      <c r="C2173" t="str">
        <f t="shared" si="33"/>
        <v>IEMaigh Eo</v>
      </c>
    </row>
    <row r="2174" spans="1:3">
      <c r="A2174" t="s">
        <v>6025</v>
      </c>
      <c r="B2174" t="s">
        <v>6026</v>
      </c>
      <c r="C2174" t="str">
        <f t="shared" si="33"/>
        <v>IERoscommon</v>
      </c>
    </row>
    <row r="2175" spans="1:3">
      <c r="A2175" t="s">
        <v>6025</v>
      </c>
      <c r="B2175" t="s">
        <v>6027</v>
      </c>
      <c r="C2175" t="str">
        <f t="shared" si="33"/>
        <v>IERos Comáin</v>
      </c>
    </row>
    <row r="2176" spans="1:3">
      <c r="A2176" t="s">
        <v>6028</v>
      </c>
      <c r="B2176" t="s">
        <v>6030</v>
      </c>
      <c r="C2176" t="str">
        <f t="shared" si="33"/>
        <v>IESligo</v>
      </c>
    </row>
    <row r="2177" spans="1:3">
      <c r="A2177" t="s">
        <v>6028</v>
      </c>
      <c r="B2177" t="s">
        <v>6029</v>
      </c>
      <c r="C2177" t="str">
        <f t="shared" si="33"/>
        <v>IESligeach</v>
      </c>
    </row>
    <row r="2178" spans="1:3">
      <c r="A2178" t="s">
        <v>6058</v>
      </c>
      <c r="B2178" t="s">
        <v>6059</v>
      </c>
      <c r="C2178" t="str">
        <f t="shared" si="33"/>
        <v>IELeinster</v>
      </c>
    </row>
    <row r="2179" spans="1:3">
      <c r="A2179" t="s">
        <v>6058</v>
      </c>
      <c r="B2179" t="s">
        <v>6060</v>
      </c>
      <c r="C2179" t="str">
        <f t="shared" ref="C2179:C2242" si="34">LEFT(A2179,2)&amp;B2179</f>
        <v>IELaighin</v>
      </c>
    </row>
    <row r="2180" spans="1:3">
      <c r="A2180" t="s">
        <v>6070</v>
      </c>
      <c r="B2180" t="s">
        <v>6071</v>
      </c>
      <c r="C2180" t="str">
        <f t="shared" si="34"/>
        <v>IECarlow</v>
      </c>
    </row>
    <row r="2181" spans="1:3">
      <c r="A2181" t="s">
        <v>6070</v>
      </c>
      <c r="B2181" t="s">
        <v>6072</v>
      </c>
      <c r="C2181" t="str">
        <f t="shared" si="34"/>
        <v>IECeatharlach</v>
      </c>
    </row>
    <row r="2182" spans="1:3">
      <c r="A2182" t="s">
        <v>6061</v>
      </c>
      <c r="B2182" t="s">
        <v>6063</v>
      </c>
      <c r="C2182" t="str">
        <f t="shared" si="34"/>
        <v>IEDublin</v>
      </c>
    </row>
    <row r="2183" spans="1:3">
      <c r="A2183" t="s">
        <v>6061</v>
      </c>
      <c r="B2183" t="s">
        <v>6062</v>
      </c>
      <c r="C2183" t="str">
        <f t="shared" si="34"/>
        <v>IEBaile Átha Cliath</v>
      </c>
    </row>
    <row r="2184" spans="1:3">
      <c r="A2184" t="s">
        <v>6064</v>
      </c>
      <c r="B2184" t="s">
        <v>6065</v>
      </c>
      <c r="C2184" t="str">
        <f t="shared" si="34"/>
        <v>IEKildare</v>
      </c>
    </row>
    <row r="2185" spans="1:3">
      <c r="A2185" t="s">
        <v>6064</v>
      </c>
      <c r="B2185" t="s">
        <v>6066</v>
      </c>
      <c r="C2185" t="str">
        <f t="shared" si="34"/>
        <v>IECill Dara</v>
      </c>
    </row>
    <row r="2186" spans="1:3">
      <c r="A2186" t="s">
        <v>6073</v>
      </c>
      <c r="B2186" t="s">
        <v>6075</v>
      </c>
      <c r="C2186" t="str">
        <f t="shared" si="34"/>
        <v>IEKilkenny</v>
      </c>
    </row>
    <row r="2187" spans="1:3">
      <c r="A2187" t="s">
        <v>6073</v>
      </c>
      <c r="B2187" t="s">
        <v>6074</v>
      </c>
      <c r="C2187" t="str">
        <f t="shared" si="34"/>
        <v>IECill Chainnigh</v>
      </c>
    </row>
    <row r="2188" spans="1:3">
      <c r="A2188" t="s">
        <v>6067</v>
      </c>
      <c r="B2188" t="s">
        <v>6069</v>
      </c>
      <c r="C2188" t="str">
        <f t="shared" si="34"/>
        <v>IELongford</v>
      </c>
    </row>
    <row r="2189" spans="1:3">
      <c r="A2189" t="s">
        <v>6067</v>
      </c>
      <c r="B2189" t="s">
        <v>6068</v>
      </c>
      <c r="C2189" t="str">
        <f t="shared" si="34"/>
        <v>IEAn Longfort</v>
      </c>
    </row>
    <row r="2190" spans="1:3">
      <c r="A2190" t="s">
        <v>6087</v>
      </c>
      <c r="B2190" t="s">
        <v>6089</v>
      </c>
      <c r="C2190" t="str">
        <f t="shared" si="34"/>
        <v>IELouth</v>
      </c>
    </row>
    <row r="2191" spans="1:3">
      <c r="A2191" t="s">
        <v>6087</v>
      </c>
      <c r="B2191" t="s">
        <v>6088</v>
      </c>
      <c r="C2191" t="str">
        <f t="shared" si="34"/>
        <v>IELú</v>
      </c>
    </row>
    <row r="2192" spans="1:3">
      <c r="A2192" t="s">
        <v>6076</v>
      </c>
      <c r="B2192" t="s">
        <v>6077</v>
      </c>
      <c r="C2192" t="str">
        <f t="shared" si="34"/>
        <v>IELaois</v>
      </c>
    </row>
    <row r="2193" spans="1:3">
      <c r="A2193" t="s">
        <v>6076</v>
      </c>
      <c r="B2193" t="s">
        <v>6077</v>
      </c>
      <c r="C2193" t="str">
        <f t="shared" si="34"/>
        <v>IELaois</v>
      </c>
    </row>
    <row r="2194" spans="1:3">
      <c r="A2194" t="s">
        <v>6078</v>
      </c>
      <c r="B2194" t="s">
        <v>6080</v>
      </c>
      <c r="C2194" t="str">
        <f t="shared" si="34"/>
        <v>IEMeath</v>
      </c>
    </row>
    <row r="2195" spans="1:3">
      <c r="A2195" t="s">
        <v>6078</v>
      </c>
      <c r="B2195" t="s">
        <v>6079</v>
      </c>
      <c r="C2195" t="str">
        <f t="shared" si="34"/>
        <v>IEAn Mhí</v>
      </c>
    </row>
    <row r="2196" spans="1:3">
      <c r="A2196" t="s">
        <v>6093</v>
      </c>
      <c r="B2196" t="s">
        <v>6095</v>
      </c>
      <c r="C2196" t="str">
        <f t="shared" si="34"/>
        <v>IEOffaly</v>
      </c>
    </row>
    <row r="2197" spans="1:3">
      <c r="A2197" t="s">
        <v>6093</v>
      </c>
      <c r="B2197" t="s">
        <v>6094</v>
      </c>
      <c r="C2197" t="str">
        <f t="shared" si="34"/>
        <v>IEUíbh Fhailí</v>
      </c>
    </row>
    <row r="2198" spans="1:3">
      <c r="A2198" t="s">
        <v>6090</v>
      </c>
      <c r="B2198" t="s">
        <v>6092</v>
      </c>
      <c r="C2198" t="str">
        <f t="shared" si="34"/>
        <v>IEWestmeath</v>
      </c>
    </row>
    <row r="2199" spans="1:3">
      <c r="A2199" t="s">
        <v>6090</v>
      </c>
      <c r="B2199" t="s">
        <v>6091</v>
      </c>
      <c r="C2199" t="str">
        <f t="shared" si="34"/>
        <v>IEAn Iarmhí</v>
      </c>
    </row>
    <row r="2200" spans="1:3">
      <c r="A2200" t="s">
        <v>6081</v>
      </c>
      <c r="B2200" t="s">
        <v>6083</v>
      </c>
      <c r="C2200" t="str">
        <f t="shared" si="34"/>
        <v>IEWicklow</v>
      </c>
    </row>
    <row r="2201" spans="1:3">
      <c r="A2201" t="s">
        <v>6081</v>
      </c>
      <c r="B2201" t="s">
        <v>6082</v>
      </c>
      <c r="C2201" t="str">
        <f t="shared" si="34"/>
        <v>IECill Mhantáin</v>
      </c>
    </row>
    <row r="2202" spans="1:3">
      <c r="A2202" t="s">
        <v>6084</v>
      </c>
      <c r="B2202" t="s">
        <v>6085</v>
      </c>
      <c r="C2202" t="str">
        <f t="shared" si="34"/>
        <v>IEWexford</v>
      </c>
    </row>
    <row r="2203" spans="1:3">
      <c r="A2203" t="s">
        <v>6084</v>
      </c>
      <c r="B2203" t="s">
        <v>6086</v>
      </c>
      <c r="C2203" t="str">
        <f t="shared" si="34"/>
        <v>IELoch Garman</v>
      </c>
    </row>
    <row r="2204" spans="1:3">
      <c r="A2204" t="s">
        <v>6037</v>
      </c>
      <c r="B2204" t="s">
        <v>6039</v>
      </c>
      <c r="C2204" t="str">
        <f t="shared" si="34"/>
        <v>IEMunster</v>
      </c>
    </row>
    <row r="2205" spans="1:3">
      <c r="A2205" t="s">
        <v>6037</v>
      </c>
      <c r="B2205" t="s">
        <v>6038</v>
      </c>
      <c r="C2205" t="str">
        <f t="shared" si="34"/>
        <v>IEAn Mhumhain</v>
      </c>
    </row>
    <row r="2206" spans="1:3">
      <c r="A2206" t="s">
        <v>6040</v>
      </c>
      <c r="B2206" t="s">
        <v>6042</v>
      </c>
      <c r="C2206" t="str">
        <f t="shared" si="34"/>
        <v>IEClare</v>
      </c>
    </row>
    <row r="2207" spans="1:3">
      <c r="A2207" t="s">
        <v>6040</v>
      </c>
      <c r="B2207" t="s">
        <v>6041</v>
      </c>
      <c r="C2207" t="str">
        <f t="shared" si="34"/>
        <v>IEAn Clár</v>
      </c>
    </row>
    <row r="2208" spans="1:3">
      <c r="A2208" t="s">
        <v>6043</v>
      </c>
      <c r="B2208" t="s">
        <v>6045</v>
      </c>
      <c r="C2208" t="str">
        <f t="shared" si="34"/>
        <v>IECork</v>
      </c>
    </row>
    <row r="2209" spans="1:3">
      <c r="A2209" t="s">
        <v>6043</v>
      </c>
      <c r="B2209" t="s">
        <v>6044</v>
      </c>
      <c r="C2209" t="str">
        <f t="shared" si="34"/>
        <v>IECorcaigh</v>
      </c>
    </row>
    <row r="2210" spans="1:3">
      <c r="A2210" t="s">
        <v>6055</v>
      </c>
      <c r="B2210" t="s">
        <v>6057</v>
      </c>
      <c r="C2210" t="str">
        <f t="shared" si="34"/>
        <v>IEKerry</v>
      </c>
    </row>
    <row r="2211" spans="1:3">
      <c r="A2211" t="s">
        <v>6055</v>
      </c>
      <c r="B2211" t="s">
        <v>6056</v>
      </c>
      <c r="C2211" t="str">
        <f t="shared" si="34"/>
        <v>IECiarraí</v>
      </c>
    </row>
    <row r="2212" spans="1:3">
      <c r="A2212" t="s">
        <v>6052</v>
      </c>
      <c r="B2212" t="s">
        <v>6053</v>
      </c>
      <c r="C2212" t="str">
        <f t="shared" si="34"/>
        <v>IELimerick</v>
      </c>
    </row>
    <row r="2213" spans="1:3">
      <c r="A2213" t="s">
        <v>6052</v>
      </c>
      <c r="B2213" t="s">
        <v>6054</v>
      </c>
      <c r="C2213" t="str">
        <f t="shared" si="34"/>
        <v>IELuimneach</v>
      </c>
    </row>
    <row r="2214" spans="1:3">
      <c r="A2214" t="s">
        <v>6046</v>
      </c>
      <c r="B2214" t="s">
        <v>6048</v>
      </c>
      <c r="C2214" t="str">
        <f t="shared" si="34"/>
        <v>IETipperary</v>
      </c>
    </row>
    <row r="2215" spans="1:3">
      <c r="A2215" t="s">
        <v>6046</v>
      </c>
      <c r="B2215" t="s">
        <v>6047</v>
      </c>
      <c r="C2215" t="str">
        <f t="shared" si="34"/>
        <v>IETiobraid Árann</v>
      </c>
    </row>
    <row r="2216" spans="1:3">
      <c r="A2216" t="s">
        <v>6049</v>
      </c>
      <c r="B2216" t="s">
        <v>6051</v>
      </c>
      <c r="C2216" t="str">
        <f t="shared" si="34"/>
        <v>IEWaterford</v>
      </c>
    </row>
    <row r="2217" spans="1:3">
      <c r="A2217" t="s">
        <v>6049</v>
      </c>
      <c r="B2217" t="s">
        <v>6050</v>
      </c>
      <c r="C2217" t="str">
        <f t="shared" si="34"/>
        <v>IEPort Láirge</v>
      </c>
    </row>
    <row r="2218" spans="1:3">
      <c r="A2218" t="s">
        <v>6096</v>
      </c>
      <c r="B2218" t="s">
        <v>6098</v>
      </c>
      <c r="C2218" t="str">
        <f t="shared" si="34"/>
        <v>IEUlster</v>
      </c>
    </row>
    <row r="2219" spans="1:3">
      <c r="A2219" t="s">
        <v>6096</v>
      </c>
      <c r="B2219" t="s">
        <v>6097</v>
      </c>
      <c r="C2219" t="str">
        <f t="shared" si="34"/>
        <v>IEUlaidh</v>
      </c>
    </row>
    <row r="2220" spans="1:3">
      <c r="A2220" t="s">
        <v>6102</v>
      </c>
      <c r="B2220" t="s">
        <v>6103</v>
      </c>
      <c r="C2220" t="str">
        <f t="shared" si="34"/>
        <v>IECavan</v>
      </c>
    </row>
    <row r="2221" spans="1:3">
      <c r="A2221" t="s">
        <v>6102</v>
      </c>
      <c r="B2221" t="s">
        <v>6104</v>
      </c>
      <c r="C2221" t="str">
        <f t="shared" si="34"/>
        <v>IEAn Cabhán</v>
      </c>
    </row>
    <row r="2222" spans="1:3">
      <c r="A2222" t="s">
        <v>6105</v>
      </c>
      <c r="B2222" t="s">
        <v>6106</v>
      </c>
      <c r="C2222" t="str">
        <f t="shared" si="34"/>
        <v>IEDonegal</v>
      </c>
    </row>
    <row r="2223" spans="1:3">
      <c r="A2223" t="s">
        <v>6105</v>
      </c>
      <c r="B2223" t="s">
        <v>6107</v>
      </c>
      <c r="C2223" t="str">
        <f t="shared" si="34"/>
        <v>IEDún na nGall</v>
      </c>
    </row>
    <row r="2224" spans="1:3">
      <c r="A2224" t="s">
        <v>6099</v>
      </c>
      <c r="B2224" t="s">
        <v>6100</v>
      </c>
      <c r="C2224" t="str">
        <f t="shared" si="34"/>
        <v>IEMonaghan</v>
      </c>
    </row>
    <row r="2225" spans="1:3">
      <c r="A2225" t="s">
        <v>6099</v>
      </c>
      <c r="B2225" t="s">
        <v>6101</v>
      </c>
      <c r="C2225" t="str">
        <f t="shared" si="34"/>
        <v>IEMuineachán</v>
      </c>
    </row>
    <row r="2226" spans="1:3">
      <c r="A2226" t="s">
        <v>6108</v>
      </c>
      <c r="B2226" t="s">
        <v>4547</v>
      </c>
      <c r="C2226" t="str">
        <f t="shared" si="34"/>
        <v>ILAl Janūbī</v>
      </c>
    </row>
    <row r="2227" spans="1:3">
      <c r="A2227" t="s">
        <v>6108</v>
      </c>
      <c r="B2227" t="s">
        <v>6109</v>
      </c>
      <c r="C2227" t="str">
        <f t="shared" si="34"/>
        <v>ILHaDarom</v>
      </c>
    </row>
    <row r="2228" spans="1:3">
      <c r="A2228" t="s">
        <v>6110</v>
      </c>
      <c r="B2228" t="s">
        <v>12800</v>
      </c>
      <c r="C2228" t="str">
        <f t="shared" si="34"/>
        <v>ILḨayfā</v>
      </c>
    </row>
    <row r="2229" spans="1:3">
      <c r="A2229" t="s">
        <v>6110</v>
      </c>
      <c r="B2229" t="s">
        <v>6111</v>
      </c>
      <c r="C2229" t="str">
        <f t="shared" si="34"/>
        <v>ILH̱efa</v>
      </c>
    </row>
    <row r="2230" spans="1:3">
      <c r="A2230" t="s">
        <v>6112</v>
      </c>
      <c r="B2230" t="s">
        <v>6113</v>
      </c>
      <c r="C2230" t="str">
        <f t="shared" si="34"/>
        <v>ILAl Quds</v>
      </c>
    </row>
    <row r="2231" spans="1:3">
      <c r="A2231" t="s">
        <v>6112</v>
      </c>
      <c r="B2231" t="s">
        <v>6114</v>
      </c>
      <c r="C2231" t="str">
        <f t="shared" si="34"/>
        <v>ILYerushalayim</v>
      </c>
    </row>
    <row r="2232" spans="1:3">
      <c r="A2232" t="s">
        <v>6115</v>
      </c>
      <c r="B2232" t="s">
        <v>4534</v>
      </c>
      <c r="C2232" t="str">
        <f t="shared" si="34"/>
        <v>ILAl Awsaţ</v>
      </c>
    </row>
    <row r="2233" spans="1:3">
      <c r="A2233" t="s">
        <v>6115</v>
      </c>
      <c r="B2233" t="s">
        <v>6116</v>
      </c>
      <c r="C2233" t="str">
        <f t="shared" si="34"/>
        <v>ILHaMerkaz</v>
      </c>
    </row>
    <row r="2234" spans="1:3">
      <c r="A2234" t="s">
        <v>6119</v>
      </c>
      <c r="B2234" t="s">
        <v>12803</v>
      </c>
      <c r="C2234" t="str">
        <f t="shared" si="34"/>
        <v>ILTall Abīb</v>
      </c>
    </row>
    <row r="2235" spans="1:3">
      <c r="A2235" t="s">
        <v>6119</v>
      </c>
      <c r="B2235" t="s">
        <v>12802</v>
      </c>
      <c r="C2235" t="str">
        <f t="shared" si="34"/>
        <v>ILTel Aviv</v>
      </c>
    </row>
    <row r="2236" spans="1:3">
      <c r="A2236" t="s">
        <v>6117</v>
      </c>
      <c r="B2236" t="s">
        <v>12801</v>
      </c>
      <c r="C2236" t="str">
        <f t="shared" si="34"/>
        <v>ILAsh Shamālī</v>
      </c>
    </row>
    <row r="2237" spans="1:3">
      <c r="A2237" t="s">
        <v>6117</v>
      </c>
      <c r="B2237" t="s">
        <v>6118</v>
      </c>
      <c r="C2237" t="str">
        <f t="shared" si="34"/>
        <v>ILHaTsafon</v>
      </c>
    </row>
    <row r="2238" spans="1:3">
      <c r="A2238" t="s">
        <v>6127</v>
      </c>
      <c r="B2238" t="s">
        <v>6128</v>
      </c>
      <c r="C2238" t="str">
        <f t="shared" si="34"/>
        <v>INAndaman and Nicobar Islands</v>
      </c>
    </row>
    <row r="2239" spans="1:3">
      <c r="A2239" t="s">
        <v>6158</v>
      </c>
      <c r="B2239" t="s">
        <v>15372</v>
      </c>
      <c r="C2239" t="str">
        <f t="shared" si="34"/>
        <v>INChandīgarh</v>
      </c>
    </row>
    <row r="2240" spans="1:3">
      <c r="A2240" t="s">
        <v>15373</v>
      </c>
      <c r="B2240" t="s">
        <v>15374</v>
      </c>
      <c r="C2240" t="str">
        <f t="shared" si="34"/>
        <v>INDādra and Nagar Haveli and Damān and Diu</v>
      </c>
    </row>
    <row r="2241" spans="1:3">
      <c r="A2241" t="s">
        <v>6148</v>
      </c>
      <c r="B2241" t="s">
        <v>6149</v>
      </c>
      <c r="C2241" t="str">
        <f t="shared" si="34"/>
        <v>INDelhi</v>
      </c>
    </row>
    <row r="2242" spans="1:3">
      <c r="A2242" t="s">
        <v>6125</v>
      </c>
      <c r="B2242" t="s">
        <v>15375</v>
      </c>
      <c r="C2242" t="str">
        <f t="shared" si="34"/>
        <v>INJammu and Kashmīr</v>
      </c>
    </row>
    <row r="2243" spans="1:3">
      <c r="A2243" t="s">
        <v>15170</v>
      </c>
      <c r="B2243" t="s">
        <v>15376</v>
      </c>
      <c r="C2243" t="str">
        <f t="shared" ref="C2243:C2306" si="35">LEFT(A2243,2)&amp;B2243</f>
        <v>INLadākh</v>
      </c>
    </row>
    <row r="2244" spans="1:3">
      <c r="A2244" t="s">
        <v>6135</v>
      </c>
      <c r="B2244" t="s">
        <v>6136</v>
      </c>
      <c r="C2244" t="str">
        <f t="shared" si="35"/>
        <v>INLakshadweep</v>
      </c>
    </row>
    <row r="2245" spans="1:3">
      <c r="A2245" t="s">
        <v>6163</v>
      </c>
      <c r="B2245" t="s">
        <v>6164</v>
      </c>
      <c r="C2245" t="str">
        <f t="shared" si="35"/>
        <v>INPuducherry</v>
      </c>
    </row>
    <row r="2246" spans="1:3">
      <c r="A2246" t="s">
        <v>6129</v>
      </c>
      <c r="B2246" t="s">
        <v>6130</v>
      </c>
      <c r="C2246" t="str">
        <f t="shared" si="35"/>
        <v>INAndhra Pradesh</v>
      </c>
    </row>
    <row r="2247" spans="1:3">
      <c r="A2247" t="s">
        <v>6131</v>
      </c>
      <c r="B2247" t="s">
        <v>15377</v>
      </c>
      <c r="C2247" t="str">
        <f t="shared" si="35"/>
        <v>INArunāchal Pradesh</v>
      </c>
    </row>
    <row r="2248" spans="1:3">
      <c r="A2248" t="s">
        <v>6150</v>
      </c>
      <c r="B2248" t="s">
        <v>6151</v>
      </c>
      <c r="C2248" t="str">
        <f t="shared" si="35"/>
        <v>INAssam</v>
      </c>
    </row>
    <row r="2249" spans="1:3">
      <c r="A2249" t="s">
        <v>6139</v>
      </c>
      <c r="B2249" t="s">
        <v>15378</v>
      </c>
      <c r="C2249" t="str">
        <f t="shared" si="35"/>
        <v>INBihār</v>
      </c>
    </row>
    <row r="2250" spans="1:3">
      <c r="A2250" t="s">
        <v>15666</v>
      </c>
      <c r="B2250" t="s">
        <v>15379</v>
      </c>
      <c r="C2250" t="str">
        <f t="shared" si="35"/>
        <v>INChhattīsgarh</v>
      </c>
    </row>
    <row r="2251" spans="1:3">
      <c r="A2251" t="s">
        <v>6159</v>
      </c>
      <c r="B2251" t="s">
        <v>6160</v>
      </c>
      <c r="C2251" t="str">
        <f t="shared" si="35"/>
        <v>INGoa</v>
      </c>
    </row>
    <row r="2252" spans="1:3">
      <c r="A2252" t="s">
        <v>6144</v>
      </c>
      <c r="B2252" t="s">
        <v>15380</v>
      </c>
      <c r="C2252" t="str">
        <f t="shared" si="35"/>
        <v>INGujarāt</v>
      </c>
    </row>
    <row r="2253" spans="1:3">
      <c r="A2253" t="s">
        <v>6123</v>
      </c>
      <c r="B2253" t="s">
        <v>15381</v>
      </c>
      <c r="C2253" t="str">
        <f t="shared" si="35"/>
        <v>INHimāchal Pradesh</v>
      </c>
    </row>
    <row r="2254" spans="1:3">
      <c r="A2254" t="s">
        <v>6120</v>
      </c>
      <c r="B2254" t="s">
        <v>15382</v>
      </c>
      <c r="C2254" t="str">
        <f t="shared" si="35"/>
        <v>INHaryāna</v>
      </c>
    </row>
    <row r="2255" spans="1:3">
      <c r="A2255" t="s">
        <v>6124</v>
      </c>
      <c r="B2255" t="s">
        <v>15383</v>
      </c>
      <c r="C2255" t="str">
        <f t="shared" si="35"/>
        <v>INJhārkhand</v>
      </c>
    </row>
    <row r="2256" spans="1:3">
      <c r="A2256" t="s">
        <v>6132</v>
      </c>
      <c r="B2256" t="s">
        <v>15384</v>
      </c>
      <c r="C2256" t="str">
        <f t="shared" si="35"/>
        <v>INKarnātaka</v>
      </c>
    </row>
    <row r="2257" spans="1:3">
      <c r="A2257" t="s">
        <v>6133</v>
      </c>
      <c r="B2257" t="s">
        <v>6134</v>
      </c>
      <c r="C2257" t="str">
        <f t="shared" si="35"/>
        <v>INKerala</v>
      </c>
    </row>
    <row r="2258" spans="1:3">
      <c r="A2258" t="s">
        <v>6137</v>
      </c>
      <c r="B2258" t="s">
        <v>15280</v>
      </c>
      <c r="C2258" t="str">
        <f t="shared" si="35"/>
        <v>INMahārāshtra</v>
      </c>
    </row>
    <row r="2259" spans="1:3">
      <c r="A2259" t="s">
        <v>6145</v>
      </c>
      <c r="B2259" t="s">
        <v>15385</v>
      </c>
      <c r="C2259" t="str">
        <f t="shared" si="35"/>
        <v>INMeghālaya</v>
      </c>
    </row>
    <row r="2260" spans="1:3">
      <c r="A2260" t="s">
        <v>6152</v>
      </c>
      <c r="B2260" t="s">
        <v>6153</v>
      </c>
      <c r="C2260" t="str">
        <f t="shared" si="35"/>
        <v>INManipur</v>
      </c>
    </row>
    <row r="2261" spans="1:3">
      <c r="A2261" t="s">
        <v>6146</v>
      </c>
      <c r="B2261" t="s">
        <v>6147</v>
      </c>
      <c r="C2261" t="str">
        <f t="shared" si="35"/>
        <v>INMadhya Pradesh</v>
      </c>
    </row>
    <row r="2262" spans="1:3">
      <c r="A2262" t="s">
        <v>6161</v>
      </c>
      <c r="B2262" t="s">
        <v>6162</v>
      </c>
      <c r="C2262" t="str">
        <f t="shared" si="35"/>
        <v>INMizoram</v>
      </c>
    </row>
    <row r="2263" spans="1:3">
      <c r="A2263" t="s">
        <v>6126</v>
      </c>
      <c r="B2263" t="s">
        <v>15386</v>
      </c>
      <c r="C2263" t="str">
        <f t="shared" si="35"/>
        <v>INNāgāland</v>
      </c>
    </row>
    <row r="2264" spans="1:3">
      <c r="A2264" t="s">
        <v>15667</v>
      </c>
      <c r="B2264" t="s">
        <v>6138</v>
      </c>
      <c r="C2264" t="str">
        <f t="shared" si="35"/>
        <v>INOdisha</v>
      </c>
    </row>
    <row r="2265" spans="1:3">
      <c r="A2265" t="s">
        <v>6154</v>
      </c>
      <c r="B2265" t="s">
        <v>6155</v>
      </c>
      <c r="C2265" t="str">
        <f t="shared" si="35"/>
        <v>INPunjab</v>
      </c>
    </row>
    <row r="2266" spans="1:3">
      <c r="A2266" t="s">
        <v>6156</v>
      </c>
      <c r="B2266" t="s">
        <v>15387</v>
      </c>
      <c r="C2266" t="str">
        <f t="shared" si="35"/>
        <v>INRājasthān</v>
      </c>
    </row>
    <row r="2267" spans="1:3">
      <c r="A2267" t="s">
        <v>6165</v>
      </c>
      <c r="B2267" t="s">
        <v>2500</v>
      </c>
      <c r="C2267" t="str">
        <f t="shared" si="35"/>
        <v>INSikkim</v>
      </c>
    </row>
    <row r="2268" spans="1:3">
      <c r="A2268" t="s">
        <v>15665</v>
      </c>
      <c r="B2268" t="s">
        <v>15388</v>
      </c>
      <c r="C2268" t="str">
        <f t="shared" si="35"/>
        <v>INTelangāna</v>
      </c>
    </row>
    <row r="2269" spans="1:3">
      <c r="A2269" t="s">
        <v>6157</v>
      </c>
      <c r="B2269" t="s">
        <v>15389</v>
      </c>
      <c r="C2269" t="str">
        <f t="shared" si="35"/>
        <v>INTamil Nādu</v>
      </c>
    </row>
    <row r="2270" spans="1:3">
      <c r="A2270" t="s">
        <v>6140</v>
      </c>
      <c r="B2270" t="s">
        <v>6141</v>
      </c>
      <c r="C2270" t="str">
        <f t="shared" si="35"/>
        <v>INTripura</v>
      </c>
    </row>
    <row r="2271" spans="1:3">
      <c r="A2271" t="s">
        <v>6121</v>
      </c>
      <c r="B2271" t="s">
        <v>6122</v>
      </c>
      <c r="C2271" t="str">
        <f t="shared" si="35"/>
        <v>INUttar Pradesh</v>
      </c>
    </row>
    <row r="2272" spans="1:3">
      <c r="A2272" t="s">
        <v>15664</v>
      </c>
      <c r="B2272" t="s">
        <v>15390</v>
      </c>
      <c r="C2272" t="str">
        <f t="shared" si="35"/>
        <v>INUttarākhand</v>
      </c>
    </row>
    <row r="2273" spans="1:3">
      <c r="A2273" t="s">
        <v>6142</v>
      </c>
      <c r="B2273" t="s">
        <v>6143</v>
      </c>
      <c r="C2273" t="str">
        <f t="shared" si="35"/>
        <v>INWest Bengal</v>
      </c>
    </row>
    <row r="2274" spans="1:3">
      <c r="A2274" t="s">
        <v>6194</v>
      </c>
      <c r="B2274" t="s">
        <v>6195</v>
      </c>
      <c r="C2274" t="str">
        <f t="shared" si="35"/>
        <v>IQAl Anbār</v>
      </c>
    </row>
    <row r="2275" spans="1:3">
      <c r="A2275" t="s">
        <v>6176</v>
      </c>
      <c r="B2275" t="s">
        <v>6177</v>
      </c>
      <c r="C2275" t="str">
        <f t="shared" si="35"/>
        <v>IQArbīl</v>
      </c>
    </row>
    <row r="2276" spans="1:3">
      <c r="A2276" t="s">
        <v>6176</v>
      </c>
      <c r="B2276" t="s">
        <v>12804</v>
      </c>
      <c r="C2276" t="str">
        <f t="shared" si="35"/>
        <v>IQHewlêr</v>
      </c>
    </row>
    <row r="2277" spans="1:3">
      <c r="A2277" t="s">
        <v>6180</v>
      </c>
      <c r="B2277" t="s">
        <v>6181</v>
      </c>
      <c r="C2277" t="str">
        <f t="shared" si="35"/>
        <v>IQAl Başrah</v>
      </c>
    </row>
    <row r="2278" spans="1:3">
      <c r="A2278" t="s">
        <v>6170</v>
      </c>
      <c r="B2278" t="s">
        <v>6171</v>
      </c>
      <c r="C2278" t="str">
        <f t="shared" si="35"/>
        <v>IQBābil</v>
      </c>
    </row>
    <row r="2279" spans="1:3">
      <c r="A2279" t="s">
        <v>6190</v>
      </c>
      <c r="B2279" t="s">
        <v>6191</v>
      </c>
      <c r="C2279" t="str">
        <f t="shared" si="35"/>
        <v>IQBaghdād</v>
      </c>
    </row>
    <row r="2280" spans="1:3">
      <c r="A2280" t="s">
        <v>6182</v>
      </c>
      <c r="B2280" t="s">
        <v>6183</v>
      </c>
      <c r="C2280" t="str">
        <f t="shared" si="35"/>
        <v>IQDahūk</v>
      </c>
    </row>
    <row r="2281" spans="1:3">
      <c r="A2281" t="s">
        <v>6182</v>
      </c>
      <c r="B2281" t="s">
        <v>12805</v>
      </c>
      <c r="C2281" t="str">
        <f t="shared" si="35"/>
        <v>IQDihok</v>
      </c>
    </row>
    <row r="2282" spans="1:3">
      <c r="A2282" t="s">
        <v>6168</v>
      </c>
      <c r="B2282" t="s">
        <v>6169</v>
      </c>
      <c r="C2282" t="str">
        <f t="shared" si="35"/>
        <v>IQDiyālá</v>
      </c>
    </row>
    <row r="2283" spans="1:3">
      <c r="A2283" t="s">
        <v>6196</v>
      </c>
      <c r="B2283" t="s">
        <v>6197</v>
      </c>
      <c r="C2283" t="str">
        <f t="shared" si="35"/>
        <v>IQDhī Qār</v>
      </c>
    </row>
    <row r="2284" spans="1:3">
      <c r="A2284" t="s">
        <v>6198</v>
      </c>
      <c r="B2284" t="s">
        <v>6199</v>
      </c>
      <c r="C2284" t="str">
        <f t="shared" si="35"/>
        <v>IQKarbalā’</v>
      </c>
    </row>
    <row r="2285" spans="1:3">
      <c r="A2285" t="s">
        <v>6178</v>
      </c>
      <c r="B2285" t="s">
        <v>6179</v>
      </c>
      <c r="C2285" t="str">
        <f t="shared" si="35"/>
        <v>IQKirkūk</v>
      </c>
    </row>
    <row r="2286" spans="1:3">
      <c r="A2286" t="s">
        <v>6192</v>
      </c>
      <c r="B2286" t="s">
        <v>6193</v>
      </c>
      <c r="C2286" t="str">
        <f t="shared" si="35"/>
        <v>IQMaysān</v>
      </c>
    </row>
    <row r="2287" spans="1:3">
      <c r="A2287" t="s">
        <v>6172</v>
      </c>
      <c r="B2287" t="s">
        <v>6173</v>
      </c>
      <c r="C2287" t="str">
        <f t="shared" si="35"/>
        <v>IQAl Muthanná</v>
      </c>
    </row>
    <row r="2288" spans="1:3">
      <c r="A2288" t="s">
        <v>6200</v>
      </c>
      <c r="B2288" t="s">
        <v>6201</v>
      </c>
      <c r="C2288" t="str">
        <f t="shared" si="35"/>
        <v>IQAn Najaf</v>
      </c>
    </row>
    <row r="2289" spans="1:3">
      <c r="A2289" t="s">
        <v>6188</v>
      </c>
      <c r="B2289" t="s">
        <v>6189</v>
      </c>
      <c r="C2289" t="str">
        <f t="shared" si="35"/>
        <v>IQNīnawá</v>
      </c>
    </row>
    <row r="2290" spans="1:3">
      <c r="A2290" t="s">
        <v>6184</v>
      </c>
      <c r="B2290" t="s">
        <v>6185</v>
      </c>
      <c r="C2290" t="str">
        <f t="shared" si="35"/>
        <v>IQAl Qādisīyah</v>
      </c>
    </row>
    <row r="2291" spans="1:3">
      <c r="A2291" t="s">
        <v>6166</v>
      </c>
      <c r="B2291" t="s">
        <v>6167</v>
      </c>
      <c r="C2291" t="str">
        <f t="shared" si="35"/>
        <v>IQŞalāḩ ad Dīn</v>
      </c>
    </row>
    <row r="2292" spans="1:3">
      <c r="A2292" t="s">
        <v>6186</v>
      </c>
      <c r="B2292" t="s">
        <v>6187</v>
      </c>
      <c r="C2292" t="str">
        <f t="shared" si="35"/>
        <v>IQAs Sulaymānīyah</v>
      </c>
    </row>
    <row r="2293" spans="1:3">
      <c r="A2293" t="s">
        <v>6186</v>
      </c>
      <c r="B2293" t="s">
        <v>12806</v>
      </c>
      <c r="C2293" t="str">
        <f t="shared" si="35"/>
        <v>IQSlêmanî</v>
      </c>
    </row>
    <row r="2294" spans="1:3">
      <c r="A2294" t="s">
        <v>6174</v>
      </c>
      <c r="B2294" t="s">
        <v>6175</v>
      </c>
      <c r="C2294" t="str">
        <f t="shared" si="35"/>
        <v>IQWāsiţ</v>
      </c>
    </row>
    <row r="2295" spans="1:3">
      <c r="A2295" t="s">
        <v>6226</v>
      </c>
      <c r="B2295" t="s">
        <v>6227</v>
      </c>
      <c r="C2295" t="str">
        <f t="shared" si="35"/>
        <v>IRĀz̄ārbāyjān-e Shārqī</v>
      </c>
    </row>
    <row r="2296" spans="1:3">
      <c r="A2296" t="s">
        <v>6238</v>
      </c>
      <c r="B2296" t="s">
        <v>6239</v>
      </c>
      <c r="C2296" t="str">
        <f t="shared" si="35"/>
        <v>IRĀz̄ārbāyjān-e Ghārbī</v>
      </c>
    </row>
    <row r="2297" spans="1:3">
      <c r="A2297" t="s">
        <v>6254</v>
      </c>
      <c r="B2297" t="s">
        <v>6255</v>
      </c>
      <c r="C2297" t="str">
        <f t="shared" si="35"/>
        <v>IRArdabīl</v>
      </c>
    </row>
    <row r="2298" spans="1:3">
      <c r="A2298" t="s">
        <v>6240</v>
      </c>
      <c r="B2298" t="s">
        <v>6241</v>
      </c>
      <c r="C2298" t="str">
        <f t="shared" si="35"/>
        <v>IREşfahān</v>
      </c>
    </row>
    <row r="2299" spans="1:3">
      <c r="A2299" t="s">
        <v>6202</v>
      </c>
      <c r="B2299" t="s">
        <v>6203</v>
      </c>
      <c r="C2299" t="str">
        <f t="shared" si="35"/>
        <v>IRĪlām</v>
      </c>
    </row>
    <row r="2300" spans="1:3">
      <c r="A2300" t="s">
        <v>6258</v>
      </c>
      <c r="B2300" t="s">
        <v>6259</v>
      </c>
      <c r="C2300" t="str">
        <f t="shared" si="35"/>
        <v>IRBūshehr</v>
      </c>
    </row>
    <row r="2301" spans="1:3">
      <c r="A2301" t="s">
        <v>6242</v>
      </c>
      <c r="B2301" t="s">
        <v>6243</v>
      </c>
      <c r="C2301" t="str">
        <f t="shared" si="35"/>
        <v>IRTehrān</v>
      </c>
    </row>
    <row r="2302" spans="1:3">
      <c r="A2302" t="s">
        <v>6256</v>
      </c>
      <c r="B2302" t="s">
        <v>6257</v>
      </c>
      <c r="C2302" t="str">
        <f t="shared" si="35"/>
        <v>IRChahār Maḩāl va Bakhtīārī</v>
      </c>
    </row>
    <row r="2303" spans="1:3">
      <c r="A2303" t="s">
        <v>6218</v>
      </c>
      <c r="B2303" t="s">
        <v>6219</v>
      </c>
      <c r="C2303" t="str">
        <f t="shared" si="35"/>
        <v>IRKhūzestān</v>
      </c>
    </row>
    <row r="2304" spans="1:3">
      <c r="A2304" t="s">
        <v>6244</v>
      </c>
      <c r="B2304" t="s">
        <v>6245</v>
      </c>
      <c r="C2304" t="str">
        <f t="shared" si="35"/>
        <v>IRZanjān</v>
      </c>
    </row>
    <row r="2305" spans="1:3">
      <c r="A2305" t="s">
        <v>6210</v>
      </c>
      <c r="B2305" t="s">
        <v>6211</v>
      </c>
      <c r="C2305" t="str">
        <f t="shared" si="35"/>
        <v>IRSemnān</v>
      </c>
    </row>
    <row r="2306" spans="1:3">
      <c r="A2306" t="s">
        <v>6228</v>
      </c>
      <c r="B2306" t="s">
        <v>6229</v>
      </c>
      <c r="C2306" t="str">
        <f t="shared" si="35"/>
        <v>IRSīstān va Balūchestān</v>
      </c>
    </row>
    <row r="2307" spans="1:3">
      <c r="A2307" t="s">
        <v>6212</v>
      </c>
      <c r="B2307" t="s">
        <v>6213</v>
      </c>
      <c r="C2307" t="str">
        <f t="shared" ref="C2307:C2370" si="36">LEFT(A2307,2)&amp;B2307</f>
        <v>IRFārs</v>
      </c>
    </row>
    <row r="2308" spans="1:3">
      <c r="A2308" t="s">
        <v>6246</v>
      </c>
      <c r="B2308" t="s">
        <v>6247</v>
      </c>
      <c r="C2308" t="str">
        <f t="shared" si="36"/>
        <v>IRKermān</v>
      </c>
    </row>
    <row r="2309" spans="1:3">
      <c r="A2309" t="s">
        <v>6220</v>
      </c>
      <c r="B2309" t="s">
        <v>6221</v>
      </c>
      <c r="C2309" t="str">
        <f t="shared" si="36"/>
        <v>IRKordestān</v>
      </c>
    </row>
    <row r="2310" spans="1:3">
      <c r="A2310" t="s">
        <v>6204</v>
      </c>
      <c r="B2310" t="s">
        <v>6205</v>
      </c>
      <c r="C2310" t="str">
        <f t="shared" si="36"/>
        <v>IRKermānshāh</v>
      </c>
    </row>
    <row r="2311" spans="1:3">
      <c r="A2311" t="s">
        <v>6206</v>
      </c>
      <c r="B2311" t="s">
        <v>6207</v>
      </c>
      <c r="C2311" t="str">
        <f t="shared" si="36"/>
        <v>IRKohgīlūyeh va Bowyer Aḩmad</v>
      </c>
    </row>
    <row r="2312" spans="1:3">
      <c r="A2312" t="s">
        <v>6222</v>
      </c>
      <c r="B2312" t="s">
        <v>6223</v>
      </c>
      <c r="C2312" t="str">
        <f t="shared" si="36"/>
        <v>IRGīlān</v>
      </c>
    </row>
    <row r="2313" spans="1:3">
      <c r="A2313" t="s">
        <v>6230</v>
      </c>
      <c r="B2313" t="s">
        <v>6231</v>
      </c>
      <c r="C2313" t="str">
        <f t="shared" si="36"/>
        <v>IRLorestān</v>
      </c>
    </row>
    <row r="2314" spans="1:3">
      <c r="A2314" t="s">
        <v>6232</v>
      </c>
      <c r="B2314" t="s">
        <v>6233</v>
      </c>
      <c r="C2314" t="str">
        <f t="shared" si="36"/>
        <v>IRMāzandarān</v>
      </c>
    </row>
    <row r="2315" spans="1:3">
      <c r="A2315" t="s">
        <v>6214</v>
      </c>
      <c r="B2315" t="s">
        <v>6215</v>
      </c>
      <c r="C2315" t="str">
        <f t="shared" si="36"/>
        <v>IRMarkazī</v>
      </c>
    </row>
    <row r="2316" spans="1:3">
      <c r="A2316" t="s">
        <v>6248</v>
      </c>
      <c r="B2316" t="s">
        <v>6249</v>
      </c>
      <c r="C2316" t="str">
        <f t="shared" si="36"/>
        <v>IRHormozgān</v>
      </c>
    </row>
    <row r="2317" spans="1:3">
      <c r="A2317" t="s">
        <v>6216</v>
      </c>
      <c r="B2317" t="s">
        <v>6217</v>
      </c>
      <c r="C2317" t="str">
        <f t="shared" si="36"/>
        <v>IRHamadān</v>
      </c>
    </row>
    <row r="2318" spans="1:3">
      <c r="A2318" t="s">
        <v>6224</v>
      </c>
      <c r="B2318" t="s">
        <v>6225</v>
      </c>
      <c r="C2318" t="str">
        <f t="shared" si="36"/>
        <v>IRYazd</v>
      </c>
    </row>
    <row r="2319" spans="1:3">
      <c r="A2319" t="s">
        <v>6234</v>
      </c>
      <c r="B2319" t="s">
        <v>6235</v>
      </c>
      <c r="C2319" t="str">
        <f t="shared" si="36"/>
        <v>IRQom</v>
      </c>
    </row>
    <row r="2320" spans="1:3">
      <c r="A2320" t="s">
        <v>6260</v>
      </c>
      <c r="B2320" t="s">
        <v>6261</v>
      </c>
      <c r="C2320" t="str">
        <f t="shared" si="36"/>
        <v>IRGolestān</v>
      </c>
    </row>
    <row r="2321" spans="1:3">
      <c r="A2321" t="s">
        <v>6208</v>
      </c>
      <c r="B2321" t="s">
        <v>6209</v>
      </c>
      <c r="C2321" t="str">
        <f t="shared" si="36"/>
        <v>IRQazvīn</v>
      </c>
    </row>
    <row r="2322" spans="1:3">
      <c r="A2322" t="s">
        <v>6250</v>
      </c>
      <c r="B2322" t="s">
        <v>6251</v>
      </c>
      <c r="C2322" t="str">
        <f t="shared" si="36"/>
        <v>IRKhorāsān-e Jonūbī</v>
      </c>
    </row>
    <row r="2323" spans="1:3">
      <c r="A2323" t="s">
        <v>6262</v>
      </c>
      <c r="B2323" t="s">
        <v>6263</v>
      </c>
      <c r="C2323" t="str">
        <f t="shared" si="36"/>
        <v>IRKhorāsān-e Raẕavī</v>
      </c>
    </row>
    <row r="2324" spans="1:3">
      <c r="A2324" t="s">
        <v>6252</v>
      </c>
      <c r="B2324" t="s">
        <v>6253</v>
      </c>
      <c r="C2324" t="str">
        <f t="shared" si="36"/>
        <v>IRKhorāsān-e Shomālī</v>
      </c>
    </row>
    <row r="2325" spans="1:3">
      <c r="A2325" t="s">
        <v>6236</v>
      </c>
      <c r="B2325" t="s">
        <v>6237</v>
      </c>
      <c r="C2325" t="str">
        <f t="shared" si="36"/>
        <v>IRAlborz</v>
      </c>
    </row>
    <row r="2326" spans="1:3">
      <c r="A2326" t="s">
        <v>6274</v>
      </c>
      <c r="B2326" t="s">
        <v>13551</v>
      </c>
      <c r="C2326" t="str">
        <f t="shared" si="36"/>
        <v>ISHöfuðborgarsvæði</v>
      </c>
    </row>
    <row r="2327" spans="1:3">
      <c r="A2327" t="s">
        <v>6264</v>
      </c>
      <c r="B2327" t="s">
        <v>6265</v>
      </c>
      <c r="C2327" t="str">
        <f t="shared" si="36"/>
        <v>ISSuðurnes</v>
      </c>
    </row>
    <row r="2328" spans="1:3">
      <c r="A2328" t="s">
        <v>6270</v>
      </c>
      <c r="B2328" t="s">
        <v>6271</v>
      </c>
      <c r="C2328" t="str">
        <f t="shared" si="36"/>
        <v>ISVesturland</v>
      </c>
    </row>
    <row r="2329" spans="1:3">
      <c r="A2329" t="s">
        <v>6268</v>
      </c>
      <c r="B2329" t="s">
        <v>6269</v>
      </c>
      <c r="C2329" t="str">
        <f t="shared" si="36"/>
        <v>ISVestfirðir</v>
      </c>
    </row>
    <row r="2330" spans="1:3">
      <c r="A2330" t="s">
        <v>6275</v>
      </c>
      <c r="B2330" t="s">
        <v>6276</v>
      </c>
      <c r="C2330" t="str">
        <f t="shared" si="36"/>
        <v>ISNorðurland vestra</v>
      </c>
    </row>
    <row r="2331" spans="1:3">
      <c r="A2331" t="s">
        <v>6277</v>
      </c>
      <c r="B2331" t="s">
        <v>6278</v>
      </c>
      <c r="C2331" t="str">
        <f t="shared" si="36"/>
        <v>ISNorðurland eystra</v>
      </c>
    </row>
    <row r="2332" spans="1:3">
      <c r="A2332" t="s">
        <v>6266</v>
      </c>
      <c r="B2332" t="s">
        <v>6267</v>
      </c>
      <c r="C2332" t="str">
        <f t="shared" si="36"/>
        <v>ISAusturland</v>
      </c>
    </row>
    <row r="2333" spans="1:3">
      <c r="A2333" t="s">
        <v>6272</v>
      </c>
      <c r="B2333" t="s">
        <v>6273</v>
      </c>
      <c r="C2333" t="str">
        <f t="shared" si="36"/>
        <v>ISSuðurland</v>
      </c>
    </row>
    <row r="2334" spans="1:3">
      <c r="A2334" t="s">
        <v>6463</v>
      </c>
      <c r="B2334" t="s">
        <v>6464</v>
      </c>
      <c r="C2334" t="str">
        <f t="shared" si="36"/>
        <v>ITPiemonte</v>
      </c>
    </row>
    <row r="2335" spans="1:3">
      <c r="A2335" t="s">
        <v>6475</v>
      </c>
      <c r="B2335" t="s">
        <v>6476</v>
      </c>
      <c r="C2335" t="str">
        <f t="shared" si="36"/>
        <v>ITAlessandria</v>
      </c>
    </row>
    <row r="2336" spans="1:3">
      <c r="A2336" t="s">
        <v>6477</v>
      </c>
      <c r="B2336" t="s">
        <v>6478</v>
      </c>
      <c r="C2336" t="str">
        <f t="shared" si="36"/>
        <v>ITAsti</v>
      </c>
    </row>
    <row r="2337" spans="1:3">
      <c r="A2337" t="s">
        <v>6467</v>
      </c>
      <c r="B2337" t="s">
        <v>6468</v>
      </c>
      <c r="C2337" t="str">
        <f t="shared" si="36"/>
        <v>ITBiella</v>
      </c>
    </row>
    <row r="2338" spans="1:3">
      <c r="A2338" t="s">
        <v>6479</v>
      </c>
      <c r="B2338" t="s">
        <v>6480</v>
      </c>
      <c r="C2338" t="str">
        <f t="shared" si="36"/>
        <v>ITCuneo</v>
      </c>
    </row>
    <row r="2339" spans="1:3">
      <c r="A2339" t="s">
        <v>6469</v>
      </c>
      <c r="B2339" t="s">
        <v>6470</v>
      </c>
      <c r="C2339" t="str">
        <f t="shared" si="36"/>
        <v>ITNovara</v>
      </c>
    </row>
    <row r="2340" spans="1:3">
      <c r="A2340" t="s">
        <v>6471</v>
      </c>
      <c r="B2340" t="s">
        <v>6472</v>
      </c>
      <c r="C2340" t="str">
        <f t="shared" si="36"/>
        <v>ITVerbano-Cusio-Ossola</v>
      </c>
    </row>
    <row r="2341" spans="1:3">
      <c r="A2341" t="s">
        <v>6465</v>
      </c>
      <c r="B2341" t="s">
        <v>6466</v>
      </c>
      <c r="C2341" t="str">
        <f t="shared" si="36"/>
        <v>ITVercelli</v>
      </c>
    </row>
    <row r="2342" spans="1:3">
      <c r="A2342" t="s">
        <v>6473</v>
      </c>
      <c r="B2342" t="s">
        <v>6474</v>
      </c>
      <c r="C2342" t="str">
        <f t="shared" si="36"/>
        <v>ITTorino</v>
      </c>
    </row>
    <row r="2343" spans="1:3">
      <c r="A2343" t="s">
        <v>6369</v>
      </c>
      <c r="B2343" t="s">
        <v>6370</v>
      </c>
      <c r="C2343" t="str">
        <f t="shared" si="36"/>
        <v>ITLombardia</v>
      </c>
    </row>
    <row r="2344" spans="1:3">
      <c r="A2344" t="s">
        <v>6381</v>
      </c>
      <c r="B2344" t="s">
        <v>6382</v>
      </c>
      <c r="C2344" t="str">
        <f t="shared" si="36"/>
        <v>ITBergamo</v>
      </c>
    </row>
    <row r="2345" spans="1:3">
      <c r="A2345" t="s">
        <v>6375</v>
      </c>
      <c r="B2345" t="s">
        <v>6376</v>
      </c>
      <c r="C2345" t="str">
        <f t="shared" si="36"/>
        <v>ITBrescia</v>
      </c>
    </row>
    <row r="2346" spans="1:3">
      <c r="A2346" t="s">
        <v>6385</v>
      </c>
      <c r="B2346" t="s">
        <v>6386</v>
      </c>
      <c r="C2346" t="str">
        <f t="shared" si="36"/>
        <v>ITComo</v>
      </c>
    </row>
    <row r="2347" spans="1:3">
      <c r="A2347" t="s">
        <v>6371</v>
      </c>
      <c r="B2347" t="s">
        <v>6372</v>
      </c>
      <c r="C2347" t="str">
        <f t="shared" si="36"/>
        <v>ITCremona</v>
      </c>
    </row>
    <row r="2348" spans="1:3">
      <c r="A2348" t="s">
        <v>6373</v>
      </c>
      <c r="B2348" t="s">
        <v>6374</v>
      </c>
      <c r="C2348" t="str">
        <f t="shared" si="36"/>
        <v>ITLecco</v>
      </c>
    </row>
    <row r="2349" spans="1:3">
      <c r="A2349" t="s">
        <v>6387</v>
      </c>
      <c r="B2349" t="s">
        <v>6388</v>
      </c>
      <c r="C2349" t="str">
        <f t="shared" si="36"/>
        <v>ITLodi</v>
      </c>
    </row>
    <row r="2350" spans="1:3">
      <c r="A2350" t="s">
        <v>6393</v>
      </c>
      <c r="B2350" t="s">
        <v>6394</v>
      </c>
      <c r="C2350" t="str">
        <f t="shared" si="36"/>
        <v>ITMonza e Brianza</v>
      </c>
    </row>
    <row r="2351" spans="1:3">
      <c r="A2351" t="s">
        <v>6379</v>
      </c>
      <c r="B2351" t="s">
        <v>6380</v>
      </c>
      <c r="C2351" t="str">
        <f t="shared" si="36"/>
        <v>ITMantova</v>
      </c>
    </row>
    <row r="2352" spans="1:3">
      <c r="A2352" t="s">
        <v>6391</v>
      </c>
      <c r="B2352" t="s">
        <v>6392</v>
      </c>
      <c r="C2352" t="str">
        <f t="shared" si="36"/>
        <v>ITPavia</v>
      </c>
    </row>
    <row r="2353" spans="1:3">
      <c r="A2353" t="s">
        <v>6377</v>
      </c>
      <c r="B2353" t="s">
        <v>6378</v>
      </c>
      <c r="C2353" t="str">
        <f t="shared" si="36"/>
        <v>ITSondrio</v>
      </c>
    </row>
    <row r="2354" spans="1:3">
      <c r="A2354" t="s">
        <v>6383</v>
      </c>
      <c r="B2354" t="s">
        <v>6384</v>
      </c>
      <c r="C2354" t="str">
        <f t="shared" si="36"/>
        <v>ITVarese</v>
      </c>
    </row>
    <row r="2355" spans="1:3">
      <c r="A2355" t="s">
        <v>6389</v>
      </c>
      <c r="B2355" t="s">
        <v>6390</v>
      </c>
      <c r="C2355" t="str">
        <f t="shared" si="36"/>
        <v>ITMilano</v>
      </c>
    </row>
    <row r="2356" spans="1:3">
      <c r="A2356" t="s">
        <v>6279</v>
      </c>
      <c r="B2356" t="s">
        <v>6280</v>
      </c>
      <c r="C2356" t="str">
        <f t="shared" si="36"/>
        <v>ITVeneto</v>
      </c>
    </row>
    <row r="2357" spans="1:3">
      <c r="A2357" t="s">
        <v>6285</v>
      </c>
      <c r="B2357" t="s">
        <v>6286</v>
      </c>
      <c r="C2357" t="str">
        <f t="shared" si="36"/>
        <v>ITBelluno</v>
      </c>
    </row>
    <row r="2358" spans="1:3">
      <c r="A2358" t="s">
        <v>6281</v>
      </c>
      <c r="B2358" t="s">
        <v>6282</v>
      </c>
      <c r="C2358" t="str">
        <f t="shared" si="36"/>
        <v>ITPadova</v>
      </c>
    </row>
    <row r="2359" spans="1:3">
      <c r="A2359" t="s">
        <v>6283</v>
      </c>
      <c r="B2359" t="s">
        <v>6284</v>
      </c>
      <c r="C2359" t="str">
        <f t="shared" si="36"/>
        <v>ITRovigo</v>
      </c>
    </row>
    <row r="2360" spans="1:3">
      <c r="A2360" t="s">
        <v>6287</v>
      </c>
      <c r="B2360" t="s">
        <v>6288</v>
      </c>
      <c r="C2360" t="str">
        <f t="shared" si="36"/>
        <v>ITTreviso</v>
      </c>
    </row>
    <row r="2361" spans="1:3">
      <c r="A2361" t="s">
        <v>6292</v>
      </c>
      <c r="B2361" t="s">
        <v>6293</v>
      </c>
      <c r="C2361" t="str">
        <f t="shared" si="36"/>
        <v>ITVicenza</v>
      </c>
    </row>
    <row r="2362" spans="1:3">
      <c r="A2362" t="s">
        <v>6289</v>
      </c>
      <c r="B2362" t="s">
        <v>2456</v>
      </c>
      <c r="C2362" t="str">
        <f t="shared" si="36"/>
        <v>ITVerona</v>
      </c>
    </row>
    <row r="2363" spans="1:3">
      <c r="A2363" t="s">
        <v>6290</v>
      </c>
      <c r="B2363" t="s">
        <v>6291</v>
      </c>
      <c r="C2363" t="str">
        <f t="shared" si="36"/>
        <v>ITVenezia</v>
      </c>
    </row>
    <row r="2364" spans="1:3">
      <c r="A2364" t="s">
        <v>6294</v>
      </c>
      <c r="B2364" t="s">
        <v>6295</v>
      </c>
      <c r="C2364" t="str">
        <f t="shared" si="36"/>
        <v>ITLiguria</v>
      </c>
    </row>
    <row r="2365" spans="1:3">
      <c r="A2365" t="s">
        <v>6302</v>
      </c>
      <c r="B2365" t="s">
        <v>6303</v>
      </c>
      <c r="C2365" t="str">
        <f t="shared" si="36"/>
        <v>ITImperia</v>
      </c>
    </row>
    <row r="2366" spans="1:3">
      <c r="A2366" t="s">
        <v>6296</v>
      </c>
      <c r="B2366" t="s">
        <v>6297</v>
      </c>
      <c r="C2366" t="str">
        <f t="shared" si="36"/>
        <v>ITLa Spezia</v>
      </c>
    </row>
    <row r="2367" spans="1:3">
      <c r="A2367" t="s">
        <v>6298</v>
      </c>
      <c r="B2367" t="s">
        <v>6299</v>
      </c>
      <c r="C2367" t="str">
        <f t="shared" si="36"/>
        <v>ITSavona</v>
      </c>
    </row>
    <row r="2368" spans="1:3">
      <c r="A2368" t="s">
        <v>6300</v>
      </c>
      <c r="B2368" t="s">
        <v>6301</v>
      </c>
      <c r="C2368" t="str">
        <f t="shared" si="36"/>
        <v>ITGenova</v>
      </c>
    </row>
    <row r="2369" spans="1:3">
      <c r="A2369" t="s">
        <v>6304</v>
      </c>
      <c r="B2369" t="s">
        <v>6305</v>
      </c>
      <c r="C2369" t="str">
        <f t="shared" si="36"/>
        <v>ITEmilia-Romagna</v>
      </c>
    </row>
    <row r="2370" spans="1:3">
      <c r="A2370" t="s">
        <v>6306</v>
      </c>
      <c r="B2370" t="s">
        <v>6307</v>
      </c>
      <c r="C2370" t="str">
        <f t="shared" si="36"/>
        <v>ITForlì-Cesena</v>
      </c>
    </row>
    <row r="2371" spans="1:3">
      <c r="A2371" t="s">
        <v>6308</v>
      </c>
      <c r="B2371" t="s">
        <v>6309</v>
      </c>
      <c r="C2371" t="str">
        <f t="shared" ref="C2371:C2434" si="37">LEFT(A2371,2)&amp;B2371</f>
        <v>ITFerrara</v>
      </c>
    </row>
    <row r="2372" spans="1:3">
      <c r="A2372" t="s">
        <v>6316</v>
      </c>
      <c r="B2372" t="s">
        <v>6317</v>
      </c>
      <c r="C2372" t="str">
        <f t="shared" si="37"/>
        <v>ITModena</v>
      </c>
    </row>
    <row r="2373" spans="1:3">
      <c r="A2373" t="s">
        <v>6310</v>
      </c>
      <c r="B2373" t="s">
        <v>6311</v>
      </c>
      <c r="C2373" t="str">
        <f t="shared" si="37"/>
        <v>ITPiacenza</v>
      </c>
    </row>
    <row r="2374" spans="1:3">
      <c r="A2374" t="s">
        <v>6320</v>
      </c>
      <c r="B2374" t="s">
        <v>6321</v>
      </c>
      <c r="C2374" t="str">
        <f t="shared" si="37"/>
        <v>ITParma</v>
      </c>
    </row>
    <row r="2375" spans="1:3">
      <c r="A2375" t="s">
        <v>6312</v>
      </c>
      <c r="B2375" t="s">
        <v>6313</v>
      </c>
      <c r="C2375" t="str">
        <f t="shared" si="37"/>
        <v>ITRavenna</v>
      </c>
    </row>
    <row r="2376" spans="1:3">
      <c r="A2376" t="s">
        <v>6322</v>
      </c>
      <c r="B2376" t="s">
        <v>6323</v>
      </c>
      <c r="C2376" t="str">
        <f t="shared" si="37"/>
        <v>ITReggio Emilia</v>
      </c>
    </row>
    <row r="2377" spans="1:3">
      <c r="A2377" t="s">
        <v>6318</v>
      </c>
      <c r="B2377" t="s">
        <v>6319</v>
      </c>
      <c r="C2377" t="str">
        <f t="shared" si="37"/>
        <v>ITRimini</v>
      </c>
    </row>
    <row r="2378" spans="1:3">
      <c r="A2378" t="s">
        <v>6314</v>
      </c>
      <c r="B2378" t="s">
        <v>6315</v>
      </c>
      <c r="C2378" t="str">
        <f t="shared" si="37"/>
        <v>ITBologna</v>
      </c>
    </row>
    <row r="2379" spans="1:3">
      <c r="A2379" t="s">
        <v>6416</v>
      </c>
      <c r="B2379" t="s">
        <v>6417</v>
      </c>
      <c r="C2379" t="str">
        <f t="shared" si="37"/>
        <v>ITToscana</v>
      </c>
    </row>
    <row r="2380" spans="1:3">
      <c r="A2380" t="s">
        <v>6432</v>
      </c>
      <c r="B2380" t="s">
        <v>1536</v>
      </c>
      <c r="C2380" t="str">
        <f t="shared" si="37"/>
        <v>ITArezzo</v>
      </c>
    </row>
    <row r="2381" spans="1:3">
      <c r="A2381" t="s">
        <v>6435</v>
      </c>
      <c r="B2381" t="s">
        <v>6436</v>
      </c>
      <c r="C2381" t="str">
        <f t="shared" si="37"/>
        <v>ITGrosseto</v>
      </c>
    </row>
    <row r="2382" spans="1:3">
      <c r="A2382" t="s">
        <v>6433</v>
      </c>
      <c r="B2382" t="s">
        <v>6434</v>
      </c>
      <c r="C2382" t="str">
        <f t="shared" si="37"/>
        <v>ITLivorno</v>
      </c>
    </row>
    <row r="2383" spans="1:3">
      <c r="A2383" t="s">
        <v>6422</v>
      </c>
      <c r="B2383" t="s">
        <v>6423</v>
      </c>
      <c r="C2383" t="str">
        <f t="shared" si="37"/>
        <v>ITLucca</v>
      </c>
    </row>
    <row r="2384" spans="1:3">
      <c r="A2384" t="s">
        <v>6426</v>
      </c>
      <c r="B2384" t="s">
        <v>6427</v>
      </c>
      <c r="C2384" t="str">
        <f t="shared" si="37"/>
        <v>ITMassa-Carrara</v>
      </c>
    </row>
    <row r="2385" spans="1:3">
      <c r="A2385" t="s">
        <v>6428</v>
      </c>
      <c r="B2385" t="s">
        <v>6429</v>
      </c>
      <c r="C2385" t="str">
        <f t="shared" si="37"/>
        <v>ITPisa</v>
      </c>
    </row>
    <row r="2386" spans="1:3">
      <c r="A2386" t="s">
        <v>6418</v>
      </c>
      <c r="B2386" t="s">
        <v>6419</v>
      </c>
      <c r="C2386" t="str">
        <f t="shared" si="37"/>
        <v>ITPrato</v>
      </c>
    </row>
    <row r="2387" spans="1:3">
      <c r="A2387" t="s">
        <v>6420</v>
      </c>
      <c r="B2387" t="s">
        <v>6421</v>
      </c>
      <c r="C2387" t="str">
        <f t="shared" si="37"/>
        <v>ITPistoia</v>
      </c>
    </row>
    <row r="2388" spans="1:3">
      <c r="A2388" t="s">
        <v>6424</v>
      </c>
      <c r="B2388" t="s">
        <v>6425</v>
      </c>
      <c r="C2388" t="str">
        <f t="shared" si="37"/>
        <v>ITSiena</v>
      </c>
    </row>
    <row r="2389" spans="1:3">
      <c r="A2389" t="s">
        <v>6430</v>
      </c>
      <c r="B2389" t="s">
        <v>6431</v>
      </c>
      <c r="C2389" t="str">
        <f t="shared" si="37"/>
        <v>ITFirenze</v>
      </c>
    </row>
    <row r="2390" spans="1:3">
      <c r="A2390" t="s">
        <v>6503</v>
      </c>
      <c r="B2390" t="s">
        <v>6504</v>
      </c>
      <c r="C2390" t="str">
        <f t="shared" si="37"/>
        <v>ITUmbria</v>
      </c>
    </row>
    <row r="2391" spans="1:3">
      <c r="A2391" t="s">
        <v>6505</v>
      </c>
      <c r="B2391" t="s">
        <v>6506</v>
      </c>
      <c r="C2391" t="str">
        <f t="shared" si="37"/>
        <v>ITPerugia</v>
      </c>
    </row>
    <row r="2392" spans="1:3">
      <c r="A2392" t="s">
        <v>6507</v>
      </c>
      <c r="B2392" t="s">
        <v>6508</v>
      </c>
      <c r="C2392" t="str">
        <f t="shared" si="37"/>
        <v>ITTerni</v>
      </c>
    </row>
    <row r="2393" spans="1:3">
      <c r="A2393" t="s">
        <v>6481</v>
      </c>
      <c r="B2393" t="s">
        <v>6482</v>
      </c>
      <c r="C2393" t="str">
        <f t="shared" si="37"/>
        <v>ITMarche</v>
      </c>
    </row>
    <row r="2394" spans="1:3">
      <c r="A2394" t="s">
        <v>6487</v>
      </c>
      <c r="B2394" t="s">
        <v>6488</v>
      </c>
      <c r="C2394" t="str">
        <f t="shared" si="37"/>
        <v>ITAncona</v>
      </c>
    </row>
    <row r="2395" spans="1:3">
      <c r="A2395" t="s">
        <v>6485</v>
      </c>
      <c r="B2395" t="s">
        <v>6486</v>
      </c>
      <c r="C2395" t="str">
        <f t="shared" si="37"/>
        <v>ITAscoli Piceno</v>
      </c>
    </row>
    <row r="2396" spans="1:3">
      <c r="A2396" t="s">
        <v>6483</v>
      </c>
      <c r="B2396" t="s">
        <v>6484</v>
      </c>
      <c r="C2396" t="str">
        <f t="shared" si="37"/>
        <v>ITFermo</v>
      </c>
    </row>
    <row r="2397" spans="1:3">
      <c r="A2397" t="s">
        <v>6489</v>
      </c>
      <c r="B2397" t="s">
        <v>6490</v>
      </c>
      <c r="C2397" t="str">
        <f t="shared" si="37"/>
        <v>ITMacerata</v>
      </c>
    </row>
    <row r="2398" spans="1:3">
      <c r="A2398" t="s">
        <v>6491</v>
      </c>
      <c r="B2398" t="s">
        <v>6492</v>
      </c>
      <c r="C2398" t="str">
        <f t="shared" si="37"/>
        <v>ITPesaro e Urbino</v>
      </c>
    </row>
    <row r="2399" spans="1:3">
      <c r="A2399" t="s">
        <v>6404</v>
      </c>
      <c r="B2399" t="s">
        <v>6405</v>
      </c>
      <c r="C2399" t="str">
        <f t="shared" si="37"/>
        <v>ITLazio</v>
      </c>
    </row>
    <row r="2400" spans="1:3">
      <c r="A2400" t="s">
        <v>6406</v>
      </c>
      <c r="B2400" t="s">
        <v>6407</v>
      </c>
      <c r="C2400" t="str">
        <f t="shared" si="37"/>
        <v>ITFrosinone</v>
      </c>
    </row>
    <row r="2401" spans="1:3">
      <c r="A2401" t="s">
        <v>6414</v>
      </c>
      <c r="B2401" t="s">
        <v>6415</v>
      </c>
      <c r="C2401" t="str">
        <f t="shared" si="37"/>
        <v>ITLatina</v>
      </c>
    </row>
    <row r="2402" spans="1:3">
      <c r="A2402" t="s">
        <v>6408</v>
      </c>
      <c r="B2402" t="s">
        <v>6409</v>
      </c>
      <c r="C2402" t="str">
        <f t="shared" si="37"/>
        <v>ITRieti</v>
      </c>
    </row>
    <row r="2403" spans="1:3">
      <c r="A2403" t="s">
        <v>6412</v>
      </c>
      <c r="B2403" t="s">
        <v>6413</v>
      </c>
      <c r="C2403" t="str">
        <f t="shared" si="37"/>
        <v>ITViterbo</v>
      </c>
    </row>
    <row r="2404" spans="1:3">
      <c r="A2404" t="s">
        <v>6410</v>
      </c>
      <c r="B2404" t="s">
        <v>6411</v>
      </c>
      <c r="C2404" t="str">
        <f t="shared" si="37"/>
        <v>ITRoma</v>
      </c>
    </row>
    <row r="2405" spans="1:3">
      <c r="A2405" t="s">
        <v>6493</v>
      </c>
      <c r="B2405" t="s">
        <v>6494</v>
      </c>
      <c r="C2405" t="str">
        <f t="shared" si="37"/>
        <v>ITAbruzzo</v>
      </c>
    </row>
    <row r="2406" spans="1:3">
      <c r="A2406" t="s">
        <v>6497</v>
      </c>
      <c r="B2406" t="s">
        <v>6498</v>
      </c>
      <c r="C2406" t="str">
        <f t="shared" si="37"/>
        <v>ITL'Aquila</v>
      </c>
    </row>
    <row r="2407" spans="1:3">
      <c r="A2407" t="s">
        <v>6499</v>
      </c>
      <c r="B2407" t="s">
        <v>6500</v>
      </c>
      <c r="C2407" t="str">
        <f t="shared" si="37"/>
        <v>ITChieti</v>
      </c>
    </row>
    <row r="2408" spans="1:3">
      <c r="A2408" t="s">
        <v>6495</v>
      </c>
      <c r="B2408" t="s">
        <v>6496</v>
      </c>
      <c r="C2408" t="str">
        <f t="shared" si="37"/>
        <v>ITPescara</v>
      </c>
    </row>
    <row r="2409" spans="1:3">
      <c r="A2409" t="s">
        <v>6501</v>
      </c>
      <c r="B2409" t="s">
        <v>6502</v>
      </c>
      <c r="C2409" t="str">
        <f t="shared" si="37"/>
        <v>ITTeramo</v>
      </c>
    </row>
    <row r="2410" spans="1:3">
      <c r="A2410" t="s">
        <v>6360</v>
      </c>
      <c r="B2410" t="s">
        <v>6361</v>
      </c>
      <c r="C2410" t="str">
        <f t="shared" si="37"/>
        <v>ITMolise</v>
      </c>
    </row>
    <row r="2411" spans="1:3">
      <c r="A2411" t="s">
        <v>6364</v>
      </c>
      <c r="B2411" t="s">
        <v>6365</v>
      </c>
      <c r="C2411" t="str">
        <f t="shared" si="37"/>
        <v>ITCampobasso</v>
      </c>
    </row>
    <row r="2412" spans="1:3">
      <c r="A2412" t="s">
        <v>6362</v>
      </c>
      <c r="B2412" t="s">
        <v>6363</v>
      </c>
      <c r="C2412" t="str">
        <f t="shared" si="37"/>
        <v>ITIsernia</v>
      </c>
    </row>
    <row r="2413" spans="1:3">
      <c r="A2413" t="s">
        <v>6509</v>
      </c>
      <c r="B2413" t="s">
        <v>6510</v>
      </c>
      <c r="C2413" t="str">
        <f t="shared" si="37"/>
        <v>ITCampania</v>
      </c>
    </row>
    <row r="2414" spans="1:3">
      <c r="A2414" t="s">
        <v>6513</v>
      </c>
      <c r="B2414" t="s">
        <v>6514</v>
      </c>
      <c r="C2414" t="str">
        <f t="shared" si="37"/>
        <v>ITAvellino</v>
      </c>
    </row>
    <row r="2415" spans="1:3">
      <c r="A2415" t="s">
        <v>6515</v>
      </c>
      <c r="B2415" t="s">
        <v>6516</v>
      </c>
      <c r="C2415" t="str">
        <f t="shared" si="37"/>
        <v>ITBenevento</v>
      </c>
    </row>
    <row r="2416" spans="1:3">
      <c r="A2416" t="s">
        <v>6519</v>
      </c>
      <c r="B2416" t="s">
        <v>6520</v>
      </c>
      <c r="C2416" t="str">
        <f t="shared" si="37"/>
        <v>ITCaserta</v>
      </c>
    </row>
    <row r="2417" spans="1:3">
      <c r="A2417" t="s">
        <v>6517</v>
      </c>
      <c r="B2417" t="s">
        <v>6518</v>
      </c>
      <c r="C2417" t="str">
        <f t="shared" si="37"/>
        <v>ITSalerno</v>
      </c>
    </row>
    <row r="2418" spans="1:3">
      <c r="A2418" t="s">
        <v>6511</v>
      </c>
      <c r="B2418" t="s">
        <v>6512</v>
      </c>
      <c r="C2418" t="str">
        <f t="shared" si="37"/>
        <v>ITNapoli</v>
      </c>
    </row>
    <row r="2419" spans="1:3">
      <c r="A2419" t="s">
        <v>6437</v>
      </c>
      <c r="B2419" t="s">
        <v>6438</v>
      </c>
      <c r="C2419" t="str">
        <f t="shared" si="37"/>
        <v>ITPuglia</v>
      </c>
    </row>
    <row r="2420" spans="1:3">
      <c r="A2420" t="s">
        <v>6447</v>
      </c>
      <c r="B2420" t="s">
        <v>6448</v>
      </c>
      <c r="C2420" t="str">
        <f t="shared" si="37"/>
        <v>ITBrindisi</v>
      </c>
    </row>
    <row r="2421" spans="1:3">
      <c r="A2421" t="s">
        <v>6439</v>
      </c>
      <c r="B2421" t="s">
        <v>6440</v>
      </c>
      <c r="C2421" t="str">
        <f t="shared" si="37"/>
        <v>ITBarletta-Andria-Trani</v>
      </c>
    </row>
    <row r="2422" spans="1:3">
      <c r="A2422" t="s">
        <v>6441</v>
      </c>
      <c r="B2422" t="s">
        <v>6442</v>
      </c>
      <c r="C2422" t="str">
        <f t="shared" si="37"/>
        <v>ITFoggia</v>
      </c>
    </row>
    <row r="2423" spans="1:3">
      <c r="A2423" t="s">
        <v>6443</v>
      </c>
      <c r="B2423" t="s">
        <v>6444</v>
      </c>
      <c r="C2423" t="str">
        <f t="shared" si="37"/>
        <v>ITLecce</v>
      </c>
    </row>
    <row r="2424" spans="1:3">
      <c r="A2424" t="s">
        <v>6449</v>
      </c>
      <c r="B2424" t="s">
        <v>6450</v>
      </c>
      <c r="C2424" t="str">
        <f t="shared" si="37"/>
        <v>ITTaranto</v>
      </c>
    </row>
    <row r="2425" spans="1:3">
      <c r="A2425" t="s">
        <v>6445</v>
      </c>
      <c r="B2425" t="s">
        <v>6446</v>
      </c>
      <c r="C2425" t="str">
        <f t="shared" si="37"/>
        <v>ITBari</v>
      </c>
    </row>
    <row r="2426" spans="1:3">
      <c r="A2426" t="s">
        <v>6324</v>
      </c>
      <c r="B2426" t="s">
        <v>6325</v>
      </c>
      <c r="C2426" t="str">
        <f t="shared" si="37"/>
        <v>ITBasilicata</v>
      </c>
    </row>
    <row r="2427" spans="1:3">
      <c r="A2427" t="s">
        <v>6326</v>
      </c>
      <c r="B2427" t="s">
        <v>6327</v>
      </c>
      <c r="C2427" t="str">
        <f t="shared" si="37"/>
        <v>ITMatera</v>
      </c>
    </row>
    <row r="2428" spans="1:3">
      <c r="A2428" t="s">
        <v>6328</v>
      </c>
      <c r="B2428" t="s">
        <v>6329</v>
      </c>
      <c r="C2428" t="str">
        <f t="shared" si="37"/>
        <v>ITPotenza</v>
      </c>
    </row>
    <row r="2429" spans="1:3">
      <c r="A2429" t="s">
        <v>6451</v>
      </c>
      <c r="B2429" t="s">
        <v>6452</v>
      </c>
      <c r="C2429" t="str">
        <f t="shared" si="37"/>
        <v>ITCalabria</v>
      </c>
    </row>
    <row r="2430" spans="1:3">
      <c r="A2430" t="s">
        <v>6457</v>
      </c>
      <c r="B2430" t="s">
        <v>6458</v>
      </c>
      <c r="C2430" t="str">
        <f t="shared" si="37"/>
        <v>ITCosenza</v>
      </c>
    </row>
    <row r="2431" spans="1:3">
      <c r="A2431" t="s">
        <v>6459</v>
      </c>
      <c r="B2431" t="s">
        <v>6460</v>
      </c>
      <c r="C2431" t="str">
        <f t="shared" si="37"/>
        <v>ITCatanzaro</v>
      </c>
    </row>
    <row r="2432" spans="1:3">
      <c r="A2432" t="s">
        <v>6461</v>
      </c>
      <c r="B2432" t="s">
        <v>6462</v>
      </c>
      <c r="C2432" t="str">
        <f t="shared" si="37"/>
        <v>ITCrotone</v>
      </c>
    </row>
    <row r="2433" spans="1:3">
      <c r="A2433" t="s">
        <v>6455</v>
      </c>
      <c r="B2433" t="s">
        <v>6456</v>
      </c>
      <c r="C2433" t="str">
        <f t="shared" si="37"/>
        <v>ITVibo Valentia</v>
      </c>
    </row>
    <row r="2434" spans="1:3">
      <c r="A2434" t="s">
        <v>6453</v>
      </c>
      <c r="B2434" t="s">
        <v>6454</v>
      </c>
      <c r="C2434" t="str">
        <f t="shared" si="37"/>
        <v>ITReggio Calabria</v>
      </c>
    </row>
    <row r="2435" spans="1:3">
      <c r="A2435" t="s">
        <v>6366</v>
      </c>
      <c r="B2435" t="s">
        <v>6368</v>
      </c>
      <c r="C2435" t="str">
        <f t="shared" ref="C2435:C2498" si="38">LEFT(A2435,2)&amp;B2435</f>
        <v>ITVal d'Aoste</v>
      </c>
    </row>
    <row r="2436" spans="1:3">
      <c r="A2436" t="s">
        <v>6366</v>
      </c>
      <c r="B2436" t="s">
        <v>6367</v>
      </c>
      <c r="C2436" t="str">
        <f t="shared" si="38"/>
        <v>ITValle d'Aosta</v>
      </c>
    </row>
    <row r="2437" spans="1:3">
      <c r="A2437" t="s">
        <v>6396</v>
      </c>
      <c r="B2437" t="s">
        <v>6397</v>
      </c>
      <c r="C2437" t="str">
        <f t="shared" si="38"/>
        <v>ITTrentino-Südtirol</v>
      </c>
    </row>
    <row r="2438" spans="1:3">
      <c r="A2438" t="s">
        <v>6396</v>
      </c>
      <c r="B2438" t="s">
        <v>6398</v>
      </c>
      <c r="C2438" t="str">
        <f t="shared" si="38"/>
        <v>ITTrentino-Alto Adige</v>
      </c>
    </row>
    <row r="2439" spans="1:3">
      <c r="A2439" t="s">
        <v>6401</v>
      </c>
      <c r="B2439" t="s">
        <v>6403</v>
      </c>
      <c r="C2439" t="str">
        <f t="shared" si="38"/>
        <v>ITBozen</v>
      </c>
    </row>
    <row r="2440" spans="1:3">
      <c r="A2440" t="s">
        <v>6401</v>
      </c>
      <c r="B2440" t="s">
        <v>6402</v>
      </c>
      <c r="C2440" t="str">
        <f t="shared" si="38"/>
        <v>ITBolzano</v>
      </c>
    </row>
    <row r="2441" spans="1:3">
      <c r="A2441" t="s">
        <v>6399</v>
      </c>
      <c r="B2441" t="s">
        <v>6400</v>
      </c>
      <c r="C2441" t="str">
        <f t="shared" si="38"/>
        <v>ITTrento</v>
      </c>
    </row>
    <row r="2442" spans="1:3">
      <c r="A2442" t="s">
        <v>6395</v>
      </c>
      <c r="B2442" t="s">
        <v>15171</v>
      </c>
      <c r="C2442" t="str">
        <f t="shared" si="38"/>
        <v>ITFriuli Venezia Giulia</v>
      </c>
    </row>
    <row r="2443" spans="1:3">
      <c r="A2443" t="s">
        <v>6330</v>
      </c>
      <c r="B2443" t="s">
        <v>6331</v>
      </c>
      <c r="C2443" t="str">
        <f t="shared" si="38"/>
        <v>ITSicilia</v>
      </c>
    </row>
    <row r="2444" spans="1:3">
      <c r="A2444" t="s">
        <v>6332</v>
      </c>
      <c r="B2444" t="s">
        <v>6333</v>
      </c>
      <c r="C2444" t="str">
        <f t="shared" si="38"/>
        <v>ITAgrigento</v>
      </c>
    </row>
    <row r="2445" spans="1:3">
      <c r="A2445" t="s">
        <v>6338</v>
      </c>
      <c r="B2445" t="s">
        <v>6339</v>
      </c>
      <c r="C2445" t="str">
        <f t="shared" si="38"/>
        <v>ITCaltanissetta</v>
      </c>
    </row>
    <row r="2446" spans="1:3">
      <c r="A2446" t="s">
        <v>6344</v>
      </c>
      <c r="B2446" t="s">
        <v>6345</v>
      </c>
      <c r="C2446" t="str">
        <f t="shared" si="38"/>
        <v>ITEnna</v>
      </c>
    </row>
    <row r="2447" spans="1:3">
      <c r="A2447" t="s">
        <v>6340</v>
      </c>
      <c r="B2447" t="s">
        <v>6341</v>
      </c>
      <c r="C2447" t="str">
        <f t="shared" si="38"/>
        <v>ITRagusa</v>
      </c>
    </row>
    <row r="2448" spans="1:3">
      <c r="A2448" t="s">
        <v>6342</v>
      </c>
      <c r="B2448" t="s">
        <v>6343</v>
      </c>
      <c r="C2448" t="str">
        <f t="shared" si="38"/>
        <v>ITSiracusa</v>
      </c>
    </row>
    <row r="2449" spans="1:3">
      <c r="A2449" t="s">
        <v>6336</v>
      </c>
      <c r="B2449" t="s">
        <v>6337</v>
      </c>
      <c r="C2449" t="str">
        <f t="shared" si="38"/>
        <v>ITTrapani</v>
      </c>
    </row>
    <row r="2450" spans="1:3">
      <c r="A2450" t="s">
        <v>6348</v>
      </c>
      <c r="B2450" t="s">
        <v>6349</v>
      </c>
      <c r="C2450" t="str">
        <f t="shared" si="38"/>
        <v>ITCatania</v>
      </c>
    </row>
    <row r="2451" spans="1:3">
      <c r="A2451" t="s">
        <v>6346</v>
      </c>
      <c r="B2451" t="s">
        <v>6347</v>
      </c>
      <c r="C2451" t="str">
        <f t="shared" si="38"/>
        <v>ITMessina</v>
      </c>
    </row>
    <row r="2452" spans="1:3">
      <c r="A2452" t="s">
        <v>6334</v>
      </c>
      <c r="B2452" t="s">
        <v>6335</v>
      </c>
      <c r="C2452" t="str">
        <f t="shared" si="38"/>
        <v>ITPalermo</v>
      </c>
    </row>
    <row r="2453" spans="1:3">
      <c r="A2453" t="s">
        <v>6350</v>
      </c>
      <c r="B2453" t="s">
        <v>6351</v>
      </c>
      <c r="C2453" t="str">
        <f t="shared" si="38"/>
        <v>ITSardegna</v>
      </c>
    </row>
    <row r="2454" spans="1:3">
      <c r="A2454" t="s">
        <v>6358</v>
      </c>
      <c r="B2454" t="s">
        <v>6359</v>
      </c>
      <c r="C2454" t="str">
        <f t="shared" si="38"/>
        <v>ITNuoro</v>
      </c>
    </row>
    <row r="2455" spans="1:3">
      <c r="A2455" t="s">
        <v>6354</v>
      </c>
      <c r="B2455" t="s">
        <v>6355</v>
      </c>
      <c r="C2455" t="str">
        <f t="shared" si="38"/>
        <v>ITOristano</v>
      </c>
    </row>
    <row r="2456" spans="1:3">
      <c r="A2456" t="s">
        <v>15172</v>
      </c>
      <c r="B2456" t="s">
        <v>15173</v>
      </c>
      <c r="C2456" t="str">
        <f t="shared" si="38"/>
        <v>ITSud Sardegna</v>
      </c>
    </row>
    <row r="2457" spans="1:3">
      <c r="A2457" t="s">
        <v>6356</v>
      </c>
      <c r="B2457" t="s">
        <v>6357</v>
      </c>
      <c r="C2457" t="str">
        <f t="shared" si="38"/>
        <v>ITSassari</v>
      </c>
    </row>
    <row r="2458" spans="1:3">
      <c r="A2458" t="s">
        <v>6352</v>
      </c>
      <c r="B2458" t="s">
        <v>6353</v>
      </c>
      <c r="C2458" t="str">
        <f t="shared" si="38"/>
        <v>ITCagliari</v>
      </c>
    </row>
    <row r="2459" spans="1:3">
      <c r="A2459" t="s">
        <v>6521</v>
      </c>
      <c r="B2459" t="s">
        <v>6522</v>
      </c>
      <c r="C2459" t="str">
        <f t="shared" si="38"/>
        <v>JMKingston</v>
      </c>
    </row>
    <row r="2460" spans="1:3">
      <c r="A2460" t="s">
        <v>6534</v>
      </c>
      <c r="B2460" t="s">
        <v>2935</v>
      </c>
      <c r="C2460" t="str">
        <f t="shared" si="38"/>
        <v>JMSaint Andrew</v>
      </c>
    </row>
    <row r="2461" spans="1:3">
      <c r="A2461" t="s">
        <v>6535</v>
      </c>
      <c r="B2461" t="s">
        <v>2938</v>
      </c>
      <c r="C2461" t="str">
        <f t="shared" si="38"/>
        <v>JMSaint Thomas</v>
      </c>
    </row>
    <row r="2462" spans="1:3">
      <c r="A2462" t="s">
        <v>6539</v>
      </c>
      <c r="B2462" t="s">
        <v>6540</v>
      </c>
      <c r="C2462" t="str">
        <f t="shared" si="38"/>
        <v>JMPortland</v>
      </c>
    </row>
    <row r="2463" spans="1:3">
      <c r="A2463" t="s">
        <v>6541</v>
      </c>
      <c r="B2463" t="s">
        <v>2614</v>
      </c>
      <c r="C2463" t="str">
        <f t="shared" si="38"/>
        <v>JMSaint Mary</v>
      </c>
    </row>
    <row r="2464" spans="1:3">
      <c r="A2464" t="s">
        <v>6530</v>
      </c>
      <c r="B2464" t="s">
        <v>6531</v>
      </c>
      <c r="C2464" t="str">
        <f t="shared" si="38"/>
        <v>JMSaint Ann</v>
      </c>
    </row>
    <row r="2465" spans="1:3">
      <c r="A2465" t="s">
        <v>6542</v>
      </c>
      <c r="B2465" t="s">
        <v>6543</v>
      </c>
      <c r="C2465" t="str">
        <f t="shared" si="38"/>
        <v>JMTrelawny</v>
      </c>
    </row>
    <row r="2466" spans="1:3">
      <c r="A2466" t="s">
        <v>6536</v>
      </c>
      <c r="B2466" t="s">
        <v>2942</v>
      </c>
      <c r="C2466" t="str">
        <f t="shared" si="38"/>
        <v>JMSaint James</v>
      </c>
    </row>
    <row r="2467" spans="1:3">
      <c r="A2467" t="s">
        <v>6537</v>
      </c>
      <c r="B2467" t="s">
        <v>6538</v>
      </c>
      <c r="C2467" t="str">
        <f t="shared" si="38"/>
        <v>JMHanover</v>
      </c>
    </row>
    <row r="2468" spans="1:3">
      <c r="A2468" t="s">
        <v>6526</v>
      </c>
      <c r="B2468" t="s">
        <v>6527</v>
      </c>
      <c r="C2468" t="str">
        <f t="shared" si="38"/>
        <v>JMWestmoreland</v>
      </c>
    </row>
    <row r="2469" spans="1:3">
      <c r="A2469" t="s">
        <v>6528</v>
      </c>
      <c r="B2469" t="s">
        <v>6529</v>
      </c>
      <c r="C2469" t="str">
        <f t="shared" si="38"/>
        <v>JMSaint Elizabeth</v>
      </c>
    </row>
    <row r="2470" spans="1:3">
      <c r="A2470" t="s">
        <v>6523</v>
      </c>
      <c r="B2470" t="s">
        <v>5448</v>
      </c>
      <c r="C2470" t="str">
        <f t="shared" si="38"/>
        <v>JMManchester</v>
      </c>
    </row>
    <row r="2471" spans="1:3">
      <c r="A2471" t="s">
        <v>6532</v>
      </c>
      <c r="B2471" t="s">
        <v>6533</v>
      </c>
      <c r="C2471" t="str">
        <f t="shared" si="38"/>
        <v>JMClarendon</v>
      </c>
    </row>
    <row r="2472" spans="1:3">
      <c r="A2472" t="s">
        <v>6524</v>
      </c>
      <c r="B2472" t="s">
        <v>6525</v>
      </c>
      <c r="C2472" t="str">
        <f t="shared" si="38"/>
        <v>JMSaint Catherine</v>
      </c>
    </row>
    <row r="2473" spans="1:3">
      <c r="A2473" t="s">
        <v>6544</v>
      </c>
      <c r="B2473" t="s">
        <v>6545</v>
      </c>
      <c r="C2473" t="str">
        <f t="shared" si="38"/>
        <v>JO‘Ajlūn</v>
      </c>
    </row>
    <row r="2474" spans="1:3">
      <c r="A2474" t="s">
        <v>6566</v>
      </c>
      <c r="B2474" t="s">
        <v>6567</v>
      </c>
      <c r="C2474" t="str">
        <f t="shared" si="38"/>
        <v>JOAl ‘A̅şimah</v>
      </c>
    </row>
    <row r="2475" spans="1:3">
      <c r="A2475" t="s">
        <v>6548</v>
      </c>
      <c r="B2475" t="s">
        <v>6549</v>
      </c>
      <c r="C2475" t="str">
        <f t="shared" si="38"/>
        <v>JOAl ‘Aqabah</v>
      </c>
    </row>
    <row r="2476" spans="1:3">
      <c r="A2476" t="s">
        <v>6556</v>
      </c>
      <c r="B2476" t="s">
        <v>6557</v>
      </c>
      <c r="C2476" t="str">
        <f t="shared" si="38"/>
        <v>JOAţ Ţafīlah</v>
      </c>
    </row>
    <row r="2477" spans="1:3">
      <c r="A2477" t="s">
        <v>6550</v>
      </c>
      <c r="B2477" t="s">
        <v>6551</v>
      </c>
      <c r="C2477" t="str">
        <f t="shared" si="38"/>
        <v>JOAz Zarqā’</v>
      </c>
    </row>
    <row r="2478" spans="1:3">
      <c r="A2478" t="s">
        <v>6562</v>
      </c>
      <c r="B2478" t="s">
        <v>6563</v>
      </c>
      <c r="C2478" t="str">
        <f t="shared" si="38"/>
        <v>JOAl Balqā’</v>
      </c>
    </row>
    <row r="2479" spans="1:3">
      <c r="A2479" t="s">
        <v>6552</v>
      </c>
      <c r="B2479" t="s">
        <v>6553</v>
      </c>
      <c r="C2479" t="str">
        <f t="shared" si="38"/>
        <v>JOIrbid</v>
      </c>
    </row>
    <row r="2480" spans="1:3">
      <c r="A2480" t="s">
        <v>6558</v>
      </c>
      <c r="B2480" t="s">
        <v>6559</v>
      </c>
      <c r="C2480" t="str">
        <f t="shared" si="38"/>
        <v>JOJarash</v>
      </c>
    </row>
    <row r="2481" spans="1:3">
      <c r="A2481" t="s">
        <v>6560</v>
      </c>
      <c r="B2481" t="s">
        <v>6561</v>
      </c>
      <c r="C2481" t="str">
        <f t="shared" si="38"/>
        <v>JOAl Karak</v>
      </c>
    </row>
    <row r="2482" spans="1:3">
      <c r="A2482" t="s">
        <v>6546</v>
      </c>
      <c r="B2482" t="s">
        <v>6547</v>
      </c>
      <c r="C2482" t="str">
        <f t="shared" si="38"/>
        <v>JOAl Mafraq</v>
      </c>
    </row>
    <row r="2483" spans="1:3">
      <c r="A2483" t="s">
        <v>6564</v>
      </c>
      <c r="B2483" t="s">
        <v>6565</v>
      </c>
      <c r="C2483" t="str">
        <f t="shared" si="38"/>
        <v>JOMādabā</v>
      </c>
    </row>
    <row r="2484" spans="1:3">
      <c r="A2484" t="s">
        <v>6554</v>
      </c>
      <c r="B2484" t="s">
        <v>6555</v>
      </c>
      <c r="C2484" t="str">
        <f t="shared" si="38"/>
        <v>JOMa‘ān</v>
      </c>
    </row>
    <row r="2485" spans="1:3">
      <c r="A2485" t="s">
        <v>6621</v>
      </c>
      <c r="B2485" t="s">
        <v>6622</v>
      </c>
      <c r="C2485" t="str">
        <f t="shared" si="38"/>
        <v>JPHokkaido</v>
      </c>
    </row>
    <row r="2486" spans="1:3">
      <c r="A2486" t="s">
        <v>6621</v>
      </c>
      <c r="B2486" t="s">
        <v>6623</v>
      </c>
      <c r="C2486" t="str">
        <f t="shared" si="38"/>
        <v>JPHokkaidô</v>
      </c>
    </row>
    <row r="2487" spans="1:3">
      <c r="A2487" t="s">
        <v>6645</v>
      </c>
      <c r="B2487" t="s">
        <v>6646</v>
      </c>
      <c r="C2487" t="str">
        <f t="shared" si="38"/>
        <v>JPAomori</v>
      </c>
    </row>
    <row r="2488" spans="1:3">
      <c r="A2488" t="s">
        <v>6612</v>
      </c>
      <c r="B2488" t="s">
        <v>6613</v>
      </c>
      <c r="C2488" t="str">
        <f t="shared" si="38"/>
        <v>JPIwate</v>
      </c>
    </row>
    <row r="2489" spans="1:3">
      <c r="A2489" t="s">
        <v>6636</v>
      </c>
      <c r="B2489" t="s">
        <v>6637</v>
      </c>
      <c r="C2489" t="str">
        <f t="shared" si="38"/>
        <v>JPMiyagi</v>
      </c>
    </row>
    <row r="2490" spans="1:3">
      <c r="A2490" t="s">
        <v>6624</v>
      </c>
      <c r="B2490" t="s">
        <v>1542</v>
      </c>
      <c r="C2490" t="str">
        <f t="shared" si="38"/>
        <v>JPAkita</v>
      </c>
    </row>
    <row r="2491" spans="1:3">
      <c r="A2491" t="s">
        <v>6638</v>
      </c>
      <c r="B2491" t="s">
        <v>6639</v>
      </c>
      <c r="C2491" t="str">
        <f t="shared" si="38"/>
        <v>JPYamagata</v>
      </c>
    </row>
    <row r="2492" spans="1:3">
      <c r="A2492" t="s">
        <v>6647</v>
      </c>
      <c r="B2492" t="s">
        <v>1521</v>
      </c>
      <c r="C2492" t="str">
        <f t="shared" si="38"/>
        <v>JPFukushima</v>
      </c>
    </row>
    <row r="2493" spans="1:3">
      <c r="A2493" t="s">
        <v>6647</v>
      </c>
      <c r="B2493" t="s">
        <v>6648</v>
      </c>
      <c r="C2493" t="str">
        <f t="shared" si="38"/>
        <v>JPHukusima</v>
      </c>
    </row>
    <row r="2494" spans="1:3">
      <c r="A2494" t="s">
        <v>6640</v>
      </c>
      <c r="B2494" t="s">
        <v>1712</v>
      </c>
      <c r="C2494" t="str">
        <f t="shared" si="38"/>
        <v>JPIbaraki</v>
      </c>
    </row>
    <row r="2495" spans="1:3">
      <c r="A2495" t="s">
        <v>6649</v>
      </c>
      <c r="B2495" t="s">
        <v>6651</v>
      </c>
      <c r="C2495" t="str">
        <f t="shared" si="38"/>
        <v>JPTochigi</v>
      </c>
    </row>
    <row r="2496" spans="1:3">
      <c r="A2496" t="s">
        <v>6649</v>
      </c>
      <c r="B2496" t="s">
        <v>6650</v>
      </c>
      <c r="C2496" t="str">
        <f t="shared" si="38"/>
        <v>JPTotigi</v>
      </c>
    </row>
    <row r="2497" spans="1:3">
      <c r="A2497" t="s">
        <v>6568</v>
      </c>
      <c r="B2497" t="s">
        <v>6569</v>
      </c>
      <c r="C2497" t="str">
        <f t="shared" si="38"/>
        <v>JPGunma</v>
      </c>
    </row>
    <row r="2498" spans="1:3">
      <c r="A2498" t="s">
        <v>6587</v>
      </c>
      <c r="B2498" t="s">
        <v>1547</v>
      </c>
      <c r="C2498" t="str">
        <f t="shared" si="38"/>
        <v>JPSaitama</v>
      </c>
    </row>
    <row r="2499" spans="1:3">
      <c r="A2499" t="s">
        <v>6570</v>
      </c>
      <c r="B2499" t="s">
        <v>1600</v>
      </c>
      <c r="C2499" t="str">
        <f t="shared" ref="C2499:C2562" si="39">LEFT(A2499,2)&amp;B2499</f>
        <v>JPChiba</v>
      </c>
    </row>
    <row r="2500" spans="1:3">
      <c r="A2500" t="s">
        <v>6570</v>
      </c>
      <c r="B2500" t="s">
        <v>6571</v>
      </c>
      <c r="C2500" t="str">
        <f t="shared" si="39"/>
        <v>JPTiba</v>
      </c>
    </row>
    <row r="2501" spans="1:3">
      <c r="A2501" t="s">
        <v>6625</v>
      </c>
      <c r="B2501" t="s">
        <v>1509</v>
      </c>
      <c r="C2501" t="str">
        <f t="shared" si="39"/>
        <v>JPTokyo</v>
      </c>
    </row>
    <row r="2502" spans="1:3">
      <c r="A2502" t="s">
        <v>6625</v>
      </c>
      <c r="B2502" t="s">
        <v>6626</v>
      </c>
      <c r="C2502" t="str">
        <f t="shared" si="39"/>
        <v>JPTôkyô</v>
      </c>
    </row>
    <row r="2503" spans="1:3">
      <c r="A2503" t="s">
        <v>6572</v>
      </c>
      <c r="B2503" t="s">
        <v>1630</v>
      </c>
      <c r="C2503" t="str">
        <f t="shared" si="39"/>
        <v>JPKanagawa</v>
      </c>
    </row>
    <row r="2504" spans="1:3">
      <c r="A2504" t="s">
        <v>6641</v>
      </c>
      <c r="B2504" t="s">
        <v>6642</v>
      </c>
      <c r="C2504" t="str">
        <f t="shared" si="39"/>
        <v>JPNiigata</v>
      </c>
    </row>
    <row r="2505" spans="1:3">
      <c r="A2505" t="s">
        <v>6588</v>
      </c>
      <c r="B2505" t="s">
        <v>2088</v>
      </c>
      <c r="C2505" t="str">
        <f t="shared" si="39"/>
        <v>JPToyama</v>
      </c>
    </row>
    <row r="2506" spans="1:3">
      <c r="A2506" t="s">
        <v>6589</v>
      </c>
      <c r="B2506" t="s">
        <v>6590</v>
      </c>
      <c r="C2506" t="str">
        <f t="shared" si="39"/>
        <v>JPIshikawa</v>
      </c>
    </row>
    <row r="2507" spans="1:3">
      <c r="A2507" t="s">
        <v>6589</v>
      </c>
      <c r="B2507" t="s">
        <v>6591</v>
      </c>
      <c r="C2507" t="str">
        <f t="shared" si="39"/>
        <v>JPIsikawa</v>
      </c>
    </row>
    <row r="2508" spans="1:3">
      <c r="A2508" t="s">
        <v>6652</v>
      </c>
      <c r="B2508" t="s">
        <v>6653</v>
      </c>
      <c r="C2508" t="str">
        <f t="shared" si="39"/>
        <v>JPFukui</v>
      </c>
    </row>
    <row r="2509" spans="1:3">
      <c r="A2509" t="s">
        <v>6652</v>
      </c>
      <c r="B2509" t="s">
        <v>6654</v>
      </c>
      <c r="C2509" t="str">
        <f t="shared" si="39"/>
        <v>JPHukui</v>
      </c>
    </row>
    <row r="2510" spans="1:3">
      <c r="A2510" t="s">
        <v>6592</v>
      </c>
      <c r="B2510" t="s">
        <v>6594</v>
      </c>
      <c r="C2510" t="str">
        <f t="shared" si="39"/>
        <v>JPYamanashi</v>
      </c>
    </row>
    <row r="2511" spans="1:3">
      <c r="A2511" t="s">
        <v>6592</v>
      </c>
      <c r="B2511" t="s">
        <v>6593</v>
      </c>
      <c r="C2511" t="str">
        <f t="shared" si="39"/>
        <v>JPYamanasi</v>
      </c>
    </row>
    <row r="2512" spans="1:3">
      <c r="A2512" t="s">
        <v>6578</v>
      </c>
      <c r="B2512" t="s">
        <v>6579</v>
      </c>
      <c r="C2512" t="str">
        <f t="shared" si="39"/>
        <v>JPNagano</v>
      </c>
    </row>
    <row r="2513" spans="1:3">
      <c r="A2513" t="s">
        <v>6655</v>
      </c>
      <c r="B2513" t="s">
        <v>6657</v>
      </c>
      <c r="C2513" t="str">
        <f t="shared" si="39"/>
        <v>JPGifu</v>
      </c>
    </row>
    <row r="2514" spans="1:3">
      <c r="A2514" t="s">
        <v>6655</v>
      </c>
      <c r="B2514" t="s">
        <v>6656</v>
      </c>
      <c r="C2514" t="str">
        <f t="shared" si="39"/>
        <v>JPGihu</v>
      </c>
    </row>
    <row r="2515" spans="1:3">
      <c r="A2515" t="s">
        <v>6595</v>
      </c>
      <c r="B2515" t="s">
        <v>6597</v>
      </c>
      <c r="C2515" t="str">
        <f t="shared" si="39"/>
        <v>JPShizuoka</v>
      </c>
    </row>
    <row r="2516" spans="1:3">
      <c r="A2516" t="s">
        <v>6595</v>
      </c>
      <c r="B2516" t="s">
        <v>6596</v>
      </c>
      <c r="C2516" t="str">
        <f t="shared" si="39"/>
        <v>JPSizuoka</v>
      </c>
    </row>
    <row r="2517" spans="1:3">
      <c r="A2517" t="s">
        <v>6627</v>
      </c>
      <c r="B2517" t="s">
        <v>6629</v>
      </c>
      <c r="C2517" t="str">
        <f t="shared" si="39"/>
        <v>JPAichi</v>
      </c>
    </row>
    <row r="2518" spans="1:3">
      <c r="A2518" t="s">
        <v>6627</v>
      </c>
      <c r="B2518" t="s">
        <v>6628</v>
      </c>
      <c r="C2518" t="str">
        <f t="shared" si="39"/>
        <v>JPAiti</v>
      </c>
    </row>
    <row r="2519" spans="1:3">
      <c r="A2519" t="s">
        <v>6598</v>
      </c>
      <c r="B2519" t="s">
        <v>6599</v>
      </c>
      <c r="C2519" t="str">
        <f t="shared" si="39"/>
        <v>JPMie</v>
      </c>
    </row>
    <row r="2520" spans="1:3">
      <c r="A2520" t="s">
        <v>6614</v>
      </c>
      <c r="B2520" t="s">
        <v>6615</v>
      </c>
      <c r="C2520" t="str">
        <f t="shared" si="39"/>
        <v>JPShiga</v>
      </c>
    </row>
    <row r="2521" spans="1:3">
      <c r="A2521" t="s">
        <v>6614</v>
      </c>
      <c r="B2521" t="s">
        <v>6616</v>
      </c>
      <c r="C2521" t="str">
        <f t="shared" si="39"/>
        <v>JPSiga</v>
      </c>
    </row>
    <row r="2522" spans="1:3">
      <c r="A2522" t="s">
        <v>6600</v>
      </c>
      <c r="B2522" t="s">
        <v>6601</v>
      </c>
      <c r="C2522" t="str">
        <f t="shared" si="39"/>
        <v>JPKyoto</v>
      </c>
    </row>
    <row r="2523" spans="1:3">
      <c r="A2523" t="s">
        <v>6600</v>
      </c>
      <c r="B2523" t="s">
        <v>6602</v>
      </c>
      <c r="C2523" t="str">
        <f t="shared" si="39"/>
        <v>JPKyôto</v>
      </c>
    </row>
    <row r="2524" spans="1:3">
      <c r="A2524" t="s">
        <v>6643</v>
      </c>
      <c r="B2524" t="s">
        <v>1562</v>
      </c>
      <c r="C2524" t="str">
        <f t="shared" si="39"/>
        <v>JPOsaka</v>
      </c>
    </row>
    <row r="2525" spans="1:3">
      <c r="A2525" t="s">
        <v>6643</v>
      </c>
      <c r="B2525" t="s">
        <v>6644</v>
      </c>
      <c r="C2525" t="str">
        <f t="shared" si="39"/>
        <v>JPÔsaka</v>
      </c>
    </row>
    <row r="2526" spans="1:3">
      <c r="A2526" t="s">
        <v>6617</v>
      </c>
      <c r="B2526" t="s">
        <v>1518</v>
      </c>
      <c r="C2526" t="str">
        <f t="shared" si="39"/>
        <v>JPHyogo</v>
      </c>
    </row>
    <row r="2527" spans="1:3">
      <c r="A2527" t="s">
        <v>6617</v>
      </c>
      <c r="B2527" t="s">
        <v>6618</v>
      </c>
      <c r="C2527" t="str">
        <f t="shared" si="39"/>
        <v>JPHyôgo</v>
      </c>
    </row>
    <row r="2528" spans="1:3">
      <c r="A2528" t="s">
        <v>6630</v>
      </c>
      <c r="B2528" t="s">
        <v>1603</v>
      </c>
      <c r="C2528" t="str">
        <f t="shared" si="39"/>
        <v>JPNara</v>
      </c>
    </row>
    <row r="2529" spans="1:3">
      <c r="A2529" t="s">
        <v>6631</v>
      </c>
      <c r="B2529" t="s">
        <v>6632</v>
      </c>
      <c r="C2529" t="str">
        <f t="shared" si="39"/>
        <v>JPWakayama</v>
      </c>
    </row>
    <row r="2530" spans="1:3">
      <c r="A2530" t="s">
        <v>6580</v>
      </c>
      <c r="B2530" t="s">
        <v>6581</v>
      </c>
      <c r="C2530" t="str">
        <f t="shared" si="39"/>
        <v>JPTottori</v>
      </c>
    </row>
    <row r="2531" spans="1:3">
      <c r="A2531" t="s">
        <v>6603</v>
      </c>
      <c r="B2531" t="s">
        <v>6604</v>
      </c>
      <c r="C2531" t="str">
        <f t="shared" si="39"/>
        <v>JPShimane</v>
      </c>
    </row>
    <row r="2532" spans="1:3">
      <c r="A2532" t="s">
        <v>6603</v>
      </c>
      <c r="B2532" t="s">
        <v>6605</v>
      </c>
      <c r="C2532" t="str">
        <f t="shared" si="39"/>
        <v>JPSimane</v>
      </c>
    </row>
    <row r="2533" spans="1:3">
      <c r="A2533" t="s">
        <v>6633</v>
      </c>
      <c r="B2533" t="s">
        <v>6634</v>
      </c>
      <c r="C2533" t="str">
        <f t="shared" si="39"/>
        <v>JPOkayama</v>
      </c>
    </row>
    <row r="2534" spans="1:3">
      <c r="A2534" t="s">
        <v>6658</v>
      </c>
      <c r="B2534" t="s">
        <v>1593</v>
      </c>
      <c r="C2534" t="str">
        <f t="shared" si="39"/>
        <v>JPHiroshima</v>
      </c>
    </row>
    <row r="2535" spans="1:3">
      <c r="A2535" t="s">
        <v>6658</v>
      </c>
      <c r="B2535" t="s">
        <v>6659</v>
      </c>
      <c r="C2535" t="str">
        <f t="shared" si="39"/>
        <v>JPHirosima</v>
      </c>
    </row>
    <row r="2536" spans="1:3">
      <c r="A2536" t="s">
        <v>6660</v>
      </c>
      <c r="B2536" t="s">
        <v>6661</v>
      </c>
      <c r="C2536" t="str">
        <f t="shared" si="39"/>
        <v>JPYamaguchi</v>
      </c>
    </row>
    <row r="2537" spans="1:3">
      <c r="A2537" t="s">
        <v>6660</v>
      </c>
      <c r="B2537" t="s">
        <v>6662</v>
      </c>
      <c r="C2537" t="str">
        <f t="shared" si="39"/>
        <v>JPYamaguti</v>
      </c>
    </row>
    <row r="2538" spans="1:3">
      <c r="A2538" t="s">
        <v>6606</v>
      </c>
      <c r="B2538" t="s">
        <v>6608</v>
      </c>
      <c r="C2538" t="str">
        <f t="shared" si="39"/>
        <v>JPTokushima</v>
      </c>
    </row>
    <row r="2539" spans="1:3">
      <c r="A2539" t="s">
        <v>6606</v>
      </c>
      <c r="B2539" t="s">
        <v>6607</v>
      </c>
      <c r="C2539" t="str">
        <f t="shared" si="39"/>
        <v>JPTokusima</v>
      </c>
    </row>
    <row r="2540" spans="1:3">
      <c r="A2540" t="s">
        <v>6635</v>
      </c>
      <c r="B2540" t="s">
        <v>2164</v>
      </c>
      <c r="C2540" t="str">
        <f t="shared" si="39"/>
        <v>JPKagawa</v>
      </c>
    </row>
    <row r="2541" spans="1:3">
      <c r="A2541" t="s">
        <v>6582</v>
      </c>
      <c r="B2541" t="s">
        <v>2165</v>
      </c>
      <c r="C2541" t="str">
        <f t="shared" si="39"/>
        <v>JPEhime</v>
      </c>
    </row>
    <row r="2542" spans="1:3">
      <c r="A2542" t="s">
        <v>6573</v>
      </c>
      <c r="B2542" t="s">
        <v>6574</v>
      </c>
      <c r="C2542" t="str">
        <f t="shared" si="39"/>
        <v>JPKochi</v>
      </c>
    </row>
    <row r="2543" spans="1:3">
      <c r="A2543" t="s">
        <v>6573</v>
      </c>
      <c r="B2543" t="s">
        <v>6575</v>
      </c>
      <c r="C2543" t="str">
        <f t="shared" si="39"/>
        <v>JPKôti</v>
      </c>
    </row>
    <row r="2544" spans="1:3">
      <c r="A2544" t="s">
        <v>6583</v>
      </c>
      <c r="B2544" t="s">
        <v>1689</v>
      </c>
      <c r="C2544" t="str">
        <f t="shared" si="39"/>
        <v>JPFukuoka</v>
      </c>
    </row>
    <row r="2545" spans="1:3">
      <c r="A2545" t="s">
        <v>6583</v>
      </c>
      <c r="B2545" t="s">
        <v>6584</v>
      </c>
      <c r="C2545" t="str">
        <f t="shared" si="39"/>
        <v>JPHukuoka</v>
      </c>
    </row>
    <row r="2546" spans="1:3">
      <c r="A2546" t="s">
        <v>6619</v>
      </c>
      <c r="B2546" t="s">
        <v>6620</v>
      </c>
      <c r="C2546" t="str">
        <f t="shared" si="39"/>
        <v>JPSaga</v>
      </c>
    </row>
    <row r="2547" spans="1:3">
      <c r="A2547" t="s">
        <v>6585</v>
      </c>
      <c r="B2547" t="s">
        <v>6586</v>
      </c>
      <c r="C2547" t="str">
        <f t="shared" si="39"/>
        <v>JPNagasaki</v>
      </c>
    </row>
    <row r="2548" spans="1:3">
      <c r="A2548" t="s">
        <v>6663</v>
      </c>
      <c r="B2548" t="s">
        <v>6664</v>
      </c>
      <c r="C2548" t="str">
        <f t="shared" si="39"/>
        <v>JPKumamoto</v>
      </c>
    </row>
    <row r="2549" spans="1:3">
      <c r="A2549" t="s">
        <v>6609</v>
      </c>
      <c r="B2549" t="s">
        <v>6610</v>
      </c>
      <c r="C2549" t="str">
        <f t="shared" si="39"/>
        <v>JPOita</v>
      </c>
    </row>
    <row r="2550" spans="1:3">
      <c r="A2550" t="s">
        <v>6609</v>
      </c>
      <c r="B2550" t="s">
        <v>6611</v>
      </c>
      <c r="C2550" t="str">
        <f t="shared" si="39"/>
        <v>JPÔita</v>
      </c>
    </row>
    <row r="2551" spans="1:3">
      <c r="A2551" t="s">
        <v>6576</v>
      </c>
      <c r="B2551" t="s">
        <v>6577</v>
      </c>
      <c r="C2551" t="str">
        <f t="shared" si="39"/>
        <v>JPMiyazaki</v>
      </c>
    </row>
    <row r="2552" spans="1:3">
      <c r="A2552" t="s">
        <v>6665</v>
      </c>
      <c r="B2552" t="s">
        <v>6667</v>
      </c>
      <c r="C2552" t="str">
        <f t="shared" si="39"/>
        <v>JPKagoshima</v>
      </c>
    </row>
    <row r="2553" spans="1:3">
      <c r="A2553" t="s">
        <v>6665</v>
      </c>
      <c r="B2553" t="s">
        <v>6666</v>
      </c>
      <c r="C2553" t="str">
        <f t="shared" si="39"/>
        <v>JPKagosima</v>
      </c>
    </row>
    <row r="2554" spans="1:3">
      <c r="A2554" t="s">
        <v>6668</v>
      </c>
      <c r="B2554" t="s">
        <v>6669</v>
      </c>
      <c r="C2554" t="str">
        <f t="shared" si="39"/>
        <v>JPOkinawa</v>
      </c>
    </row>
    <row r="2555" spans="1:3">
      <c r="A2555" t="s">
        <v>6670</v>
      </c>
      <c r="B2555" t="s">
        <v>6671</v>
      </c>
      <c r="C2555" t="str">
        <f t="shared" si="39"/>
        <v>KEBaringo</v>
      </c>
    </row>
    <row r="2556" spans="1:3">
      <c r="A2556" t="s">
        <v>6672</v>
      </c>
      <c r="B2556" t="s">
        <v>6673</v>
      </c>
      <c r="C2556" t="str">
        <f t="shared" si="39"/>
        <v>KEBomet</v>
      </c>
    </row>
    <row r="2557" spans="1:3">
      <c r="A2557" t="s">
        <v>6674</v>
      </c>
      <c r="B2557" t="s">
        <v>6675</v>
      </c>
      <c r="C2557" t="str">
        <f t="shared" si="39"/>
        <v>KEBungoma</v>
      </c>
    </row>
    <row r="2558" spans="1:3">
      <c r="A2558" t="s">
        <v>6676</v>
      </c>
      <c r="B2558" t="s">
        <v>6677</v>
      </c>
      <c r="C2558" t="str">
        <f t="shared" si="39"/>
        <v>KEBusia</v>
      </c>
    </row>
    <row r="2559" spans="1:3">
      <c r="A2559" t="s">
        <v>6678</v>
      </c>
      <c r="B2559" t="s">
        <v>6679</v>
      </c>
      <c r="C2559" t="str">
        <f t="shared" si="39"/>
        <v>KEElgeyo/Marakwet</v>
      </c>
    </row>
    <row r="2560" spans="1:3">
      <c r="A2560" t="s">
        <v>6680</v>
      </c>
      <c r="B2560" t="s">
        <v>6681</v>
      </c>
      <c r="C2560" t="str">
        <f t="shared" si="39"/>
        <v>KEEmbu</v>
      </c>
    </row>
    <row r="2561" spans="1:3">
      <c r="A2561" t="s">
        <v>6682</v>
      </c>
      <c r="B2561" t="s">
        <v>6683</v>
      </c>
      <c r="C2561" t="str">
        <f t="shared" si="39"/>
        <v>KEGarissa</v>
      </c>
    </row>
    <row r="2562" spans="1:3">
      <c r="A2562" t="s">
        <v>6684</v>
      </c>
      <c r="B2562" t="s">
        <v>6685</v>
      </c>
      <c r="C2562" t="str">
        <f t="shared" si="39"/>
        <v>KEHoma Bay</v>
      </c>
    </row>
    <row r="2563" spans="1:3">
      <c r="A2563" t="s">
        <v>6686</v>
      </c>
      <c r="B2563" t="s">
        <v>6687</v>
      </c>
      <c r="C2563" t="str">
        <f t="shared" ref="C2563:C2626" si="40">LEFT(A2563,2)&amp;B2563</f>
        <v>KEIsiolo</v>
      </c>
    </row>
    <row r="2564" spans="1:3">
      <c r="A2564" t="s">
        <v>6688</v>
      </c>
      <c r="B2564" t="s">
        <v>6689</v>
      </c>
      <c r="C2564" t="str">
        <f t="shared" si="40"/>
        <v>KEKajiado</v>
      </c>
    </row>
    <row r="2565" spans="1:3">
      <c r="A2565" t="s">
        <v>6690</v>
      </c>
      <c r="B2565" t="s">
        <v>6691</v>
      </c>
      <c r="C2565" t="str">
        <f t="shared" si="40"/>
        <v>KEKakamega</v>
      </c>
    </row>
    <row r="2566" spans="1:3">
      <c r="A2566" t="s">
        <v>6692</v>
      </c>
      <c r="B2566" t="s">
        <v>6693</v>
      </c>
      <c r="C2566" t="str">
        <f t="shared" si="40"/>
        <v>KEKericho</v>
      </c>
    </row>
    <row r="2567" spans="1:3">
      <c r="A2567" t="s">
        <v>6694</v>
      </c>
      <c r="B2567" t="s">
        <v>6695</v>
      </c>
      <c r="C2567" t="str">
        <f t="shared" si="40"/>
        <v>KEKiambu</v>
      </c>
    </row>
    <row r="2568" spans="1:3">
      <c r="A2568" t="s">
        <v>6696</v>
      </c>
      <c r="B2568" t="s">
        <v>6697</v>
      </c>
      <c r="C2568" t="str">
        <f t="shared" si="40"/>
        <v>KEKilifi</v>
      </c>
    </row>
    <row r="2569" spans="1:3">
      <c r="A2569" t="s">
        <v>6698</v>
      </c>
      <c r="B2569" t="s">
        <v>6699</v>
      </c>
      <c r="C2569" t="str">
        <f t="shared" si="40"/>
        <v>KEKirinyaga</v>
      </c>
    </row>
    <row r="2570" spans="1:3">
      <c r="A2570" t="s">
        <v>6700</v>
      </c>
      <c r="B2570" t="s">
        <v>6701</v>
      </c>
      <c r="C2570" t="str">
        <f t="shared" si="40"/>
        <v>KEKisii</v>
      </c>
    </row>
    <row r="2571" spans="1:3">
      <c r="A2571" t="s">
        <v>6702</v>
      </c>
      <c r="B2571" t="s">
        <v>6703</v>
      </c>
      <c r="C2571" t="str">
        <f t="shared" si="40"/>
        <v>KEKisumu</v>
      </c>
    </row>
    <row r="2572" spans="1:3">
      <c r="A2572" t="s">
        <v>6704</v>
      </c>
      <c r="B2572" t="s">
        <v>6705</v>
      </c>
      <c r="C2572" t="str">
        <f t="shared" si="40"/>
        <v>KEKitui</v>
      </c>
    </row>
    <row r="2573" spans="1:3">
      <c r="A2573" t="s">
        <v>6706</v>
      </c>
      <c r="B2573" t="s">
        <v>6707</v>
      </c>
      <c r="C2573" t="str">
        <f t="shared" si="40"/>
        <v>KEKwale</v>
      </c>
    </row>
    <row r="2574" spans="1:3">
      <c r="A2574" t="s">
        <v>6708</v>
      </c>
      <c r="B2574" t="s">
        <v>6709</v>
      </c>
      <c r="C2574" t="str">
        <f t="shared" si="40"/>
        <v>KELaikipia</v>
      </c>
    </row>
    <row r="2575" spans="1:3">
      <c r="A2575" t="s">
        <v>6710</v>
      </c>
      <c r="B2575" t="s">
        <v>6711</v>
      </c>
      <c r="C2575" t="str">
        <f t="shared" si="40"/>
        <v>KELamu</v>
      </c>
    </row>
    <row r="2576" spans="1:3">
      <c r="A2576" t="s">
        <v>6712</v>
      </c>
      <c r="B2576" t="s">
        <v>6713</v>
      </c>
      <c r="C2576" t="str">
        <f t="shared" si="40"/>
        <v>KEMachakos</v>
      </c>
    </row>
    <row r="2577" spans="1:3">
      <c r="A2577" t="s">
        <v>6714</v>
      </c>
      <c r="B2577" t="s">
        <v>6715</v>
      </c>
      <c r="C2577" t="str">
        <f t="shared" si="40"/>
        <v>KEMakueni</v>
      </c>
    </row>
    <row r="2578" spans="1:3">
      <c r="A2578" t="s">
        <v>6716</v>
      </c>
      <c r="B2578" t="s">
        <v>6717</v>
      </c>
      <c r="C2578" t="str">
        <f t="shared" si="40"/>
        <v>KEMandera</v>
      </c>
    </row>
    <row r="2579" spans="1:3">
      <c r="A2579" t="s">
        <v>6718</v>
      </c>
      <c r="B2579" t="s">
        <v>6719</v>
      </c>
      <c r="C2579" t="str">
        <f t="shared" si="40"/>
        <v>KEMarsabit</v>
      </c>
    </row>
    <row r="2580" spans="1:3">
      <c r="A2580" t="s">
        <v>6720</v>
      </c>
      <c r="B2580" t="s">
        <v>6721</v>
      </c>
      <c r="C2580" t="str">
        <f t="shared" si="40"/>
        <v>KEMeru</v>
      </c>
    </row>
    <row r="2581" spans="1:3">
      <c r="A2581" t="s">
        <v>6722</v>
      </c>
      <c r="B2581" t="s">
        <v>6723</v>
      </c>
      <c r="C2581" t="str">
        <f t="shared" si="40"/>
        <v>KEMigori</v>
      </c>
    </row>
    <row r="2582" spans="1:3">
      <c r="A2582" t="s">
        <v>6724</v>
      </c>
      <c r="B2582" t="s">
        <v>6725</v>
      </c>
      <c r="C2582" t="str">
        <f t="shared" si="40"/>
        <v>KEMombasa</v>
      </c>
    </row>
    <row r="2583" spans="1:3">
      <c r="A2583" t="s">
        <v>6726</v>
      </c>
      <c r="B2583" t="s">
        <v>6727</v>
      </c>
      <c r="C2583" t="str">
        <f t="shared" si="40"/>
        <v>KEMurang'a</v>
      </c>
    </row>
    <row r="2584" spans="1:3">
      <c r="A2584" t="s">
        <v>6728</v>
      </c>
      <c r="B2584" t="s">
        <v>6729</v>
      </c>
      <c r="C2584" t="str">
        <f t="shared" si="40"/>
        <v>KENairobi City</v>
      </c>
    </row>
    <row r="2585" spans="1:3">
      <c r="A2585" t="s">
        <v>6730</v>
      </c>
      <c r="B2585" t="s">
        <v>6731</v>
      </c>
      <c r="C2585" t="str">
        <f t="shared" si="40"/>
        <v>KENakuru</v>
      </c>
    </row>
    <row r="2586" spans="1:3">
      <c r="A2586" t="s">
        <v>6732</v>
      </c>
      <c r="B2586" t="s">
        <v>6733</v>
      </c>
      <c r="C2586" t="str">
        <f t="shared" si="40"/>
        <v>KENandi</v>
      </c>
    </row>
    <row r="2587" spans="1:3">
      <c r="A2587" t="s">
        <v>6734</v>
      </c>
      <c r="B2587" t="s">
        <v>6735</v>
      </c>
      <c r="C2587" t="str">
        <f t="shared" si="40"/>
        <v>KENarok</v>
      </c>
    </row>
    <row r="2588" spans="1:3">
      <c r="A2588" t="s">
        <v>6736</v>
      </c>
      <c r="B2588" t="s">
        <v>6737</v>
      </c>
      <c r="C2588" t="str">
        <f t="shared" si="40"/>
        <v>KENyamira</v>
      </c>
    </row>
    <row r="2589" spans="1:3">
      <c r="A2589" t="s">
        <v>6738</v>
      </c>
      <c r="B2589" t="s">
        <v>6739</v>
      </c>
      <c r="C2589" t="str">
        <f t="shared" si="40"/>
        <v>KENyandarua</v>
      </c>
    </row>
    <row r="2590" spans="1:3">
      <c r="A2590" t="s">
        <v>6740</v>
      </c>
      <c r="B2590" t="s">
        <v>6741</v>
      </c>
      <c r="C2590" t="str">
        <f t="shared" si="40"/>
        <v>KENyeri</v>
      </c>
    </row>
    <row r="2591" spans="1:3">
      <c r="A2591" t="s">
        <v>6742</v>
      </c>
      <c r="B2591" t="s">
        <v>6743</v>
      </c>
      <c r="C2591" t="str">
        <f t="shared" si="40"/>
        <v>KESamburu</v>
      </c>
    </row>
    <row r="2592" spans="1:3">
      <c r="A2592" t="s">
        <v>6744</v>
      </c>
      <c r="B2592" t="s">
        <v>6745</v>
      </c>
      <c r="C2592" t="str">
        <f t="shared" si="40"/>
        <v>KESiaya</v>
      </c>
    </row>
    <row r="2593" spans="1:3">
      <c r="A2593" t="s">
        <v>6746</v>
      </c>
      <c r="B2593" t="s">
        <v>6747</v>
      </c>
      <c r="C2593" t="str">
        <f t="shared" si="40"/>
        <v>KETaita/Taveta</v>
      </c>
    </row>
    <row r="2594" spans="1:3">
      <c r="A2594" t="s">
        <v>6748</v>
      </c>
      <c r="B2594" t="s">
        <v>6749</v>
      </c>
      <c r="C2594" t="str">
        <f t="shared" si="40"/>
        <v>KETana River</v>
      </c>
    </row>
    <row r="2595" spans="1:3">
      <c r="A2595" t="s">
        <v>6750</v>
      </c>
      <c r="B2595" t="s">
        <v>6751</v>
      </c>
      <c r="C2595" t="str">
        <f t="shared" si="40"/>
        <v>KETharaka-Nithi</v>
      </c>
    </row>
    <row r="2596" spans="1:3">
      <c r="A2596" t="s">
        <v>6752</v>
      </c>
      <c r="B2596" t="s">
        <v>6753</v>
      </c>
      <c r="C2596" t="str">
        <f t="shared" si="40"/>
        <v>KETrans Nzoia</v>
      </c>
    </row>
    <row r="2597" spans="1:3">
      <c r="A2597" t="s">
        <v>6754</v>
      </c>
      <c r="B2597" t="s">
        <v>6755</v>
      </c>
      <c r="C2597" t="str">
        <f t="shared" si="40"/>
        <v>KETurkana</v>
      </c>
    </row>
    <row r="2598" spans="1:3">
      <c r="A2598" t="s">
        <v>6756</v>
      </c>
      <c r="B2598" t="s">
        <v>6757</v>
      </c>
      <c r="C2598" t="str">
        <f t="shared" si="40"/>
        <v>KEUasin Gishu</v>
      </c>
    </row>
    <row r="2599" spans="1:3">
      <c r="A2599" t="s">
        <v>6758</v>
      </c>
      <c r="B2599" t="s">
        <v>6759</v>
      </c>
      <c r="C2599" t="str">
        <f t="shared" si="40"/>
        <v>KEVihiga</v>
      </c>
    </row>
    <row r="2600" spans="1:3">
      <c r="A2600" t="s">
        <v>6760</v>
      </c>
      <c r="B2600" t="s">
        <v>6761</v>
      </c>
      <c r="C2600" t="str">
        <f t="shared" si="40"/>
        <v>KEWajir</v>
      </c>
    </row>
    <row r="2601" spans="1:3">
      <c r="A2601" t="s">
        <v>6762</v>
      </c>
      <c r="B2601" t="s">
        <v>6763</v>
      </c>
      <c r="C2601" t="str">
        <f t="shared" si="40"/>
        <v>KEWest Pokot</v>
      </c>
    </row>
    <row r="2602" spans="1:3">
      <c r="A2602" t="s">
        <v>6783</v>
      </c>
      <c r="B2602" t="s">
        <v>1576</v>
      </c>
      <c r="C2602" t="str">
        <f t="shared" si="40"/>
        <v>KGBishkek</v>
      </c>
    </row>
    <row r="2603" spans="1:3">
      <c r="A2603" t="s">
        <v>6783</v>
      </c>
      <c r="B2603" t="s">
        <v>6784</v>
      </c>
      <c r="C2603" t="str">
        <f t="shared" si="40"/>
        <v>KGGorod Biškek</v>
      </c>
    </row>
    <row r="2604" spans="1:3">
      <c r="A2604" t="s">
        <v>6783</v>
      </c>
      <c r="B2604" t="s">
        <v>6785</v>
      </c>
      <c r="C2604" t="str">
        <f t="shared" si="40"/>
        <v>KGGorod Bishkek</v>
      </c>
    </row>
    <row r="2605" spans="1:3">
      <c r="A2605" t="s">
        <v>6780</v>
      </c>
      <c r="B2605" t="s">
        <v>6770</v>
      </c>
      <c r="C2605" t="str">
        <f t="shared" si="40"/>
        <v>KGOsh</v>
      </c>
    </row>
    <row r="2606" spans="1:3">
      <c r="A2606" t="s">
        <v>6780</v>
      </c>
      <c r="B2606" t="s">
        <v>6781</v>
      </c>
      <c r="C2606" t="str">
        <f t="shared" si="40"/>
        <v>KGGorod Osh</v>
      </c>
    </row>
    <row r="2607" spans="1:3">
      <c r="A2607" t="s">
        <v>6780</v>
      </c>
      <c r="B2607" t="s">
        <v>6782</v>
      </c>
      <c r="C2607" t="str">
        <f t="shared" si="40"/>
        <v>KGGorod Oš</v>
      </c>
    </row>
    <row r="2608" spans="1:3">
      <c r="A2608" t="s">
        <v>6793</v>
      </c>
      <c r="B2608" t="s">
        <v>6796</v>
      </c>
      <c r="C2608" t="str">
        <f t="shared" si="40"/>
        <v>KGBatken</v>
      </c>
    </row>
    <row r="2609" spans="1:3">
      <c r="A2609" t="s">
        <v>6793</v>
      </c>
      <c r="B2609" t="s">
        <v>6795</v>
      </c>
      <c r="C2609" t="str">
        <f t="shared" si="40"/>
        <v>KGBatkenskaya oblast'</v>
      </c>
    </row>
    <row r="2610" spans="1:3">
      <c r="A2610" t="s">
        <v>6793</v>
      </c>
      <c r="B2610" t="s">
        <v>6794</v>
      </c>
      <c r="C2610" t="str">
        <f t="shared" si="40"/>
        <v>KGBatkenskaja oblast'</v>
      </c>
    </row>
    <row r="2611" spans="1:3">
      <c r="A2611" t="s">
        <v>6790</v>
      </c>
      <c r="B2611" t="s">
        <v>12807</v>
      </c>
      <c r="C2611" t="str">
        <f t="shared" si="40"/>
        <v>KGChüy</v>
      </c>
    </row>
    <row r="2612" spans="1:3">
      <c r="A2612" t="s">
        <v>6790</v>
      </c>
      <c r="B2612" t="s">
        <v>6791</v>
      </c>
      <c r="C2612" t="str">
        <f t="shared" si="40"/>
        <v>KGČujskaja oblast'</v>
      </c>
    </row>
    <row r="2613" spans="1:3">
      <c r="A2613" t="s">
        <v>6790</v>
      </c>
      <c r="B2613" t="s">
        <v>6792</v>
      </c>
      <c r="C2613" t="str">
        <f t="shared" si="40"/>
        <v>KGChuyskaya oblast'</v>
      </c>
    </row>
    <row r="2614" spans="1:3">
      <c r="A2614" t="s">
        <v>6786</v>
      </c>
      <c r="B2614" t="s">
        <v>6788</v>
      </c>
      <c r="C2614" t="str">
        <f t="shared" si="40"/>
        <v>KGJalal-Abad</v>
      </c>
    </row>
    <row r="2615" spans="1:3">
      <c r="A2615" t="s">
        <v>6786</v>
      </c>
      <c r="B2615" t="s">
        <v>6787</v>
      </c>
      <c r="C2615" t="str">
        <f t="shared" si="40"/>
        <v>KGDžalal-Abadskaja oblast'</v>
      </c>
    </row>
    <row r="2616" spans="1:3">
      <c r="A2616" t="s">
        <v>6786</v>
      </c>
      <c r="B2616" t="s">
        <v>6789</v>
      </c>
      <c r="C2616" t="str">
        <f t="shared" si="40"/>
        <v>KGDzhalal-Abadskaya oblast'</v>
      </c>
    </row>
    <row r="2617" spans="1:3">
      <c r="A2617" t="s">
        <v>6776</v>
      </c>
      <c r="B2617" t="s">
        <v>6779</v>
      </c>
      <c r="C2617" t="str">
        <f t="shared" si="40"/>
        <v>KGNaryn</v>
      </c>
    </row>
    <row r="2618" spans="1:3">
      <c r="A2618" t="s">
        <v>6776</v>
      </c>
      <c r="B2618" t="s">
        <v>6777</v>
      </c>
      <c r="C2618" t="str">
        <f t="shared" si="40"/>
        <v>KGNarynskaja oblast'</v>
      </c>
    </row>
    <row r="2619" spans="1:3">
      <c r="A2619" t="s">
        <v>6776</v>
      </c>
      <c r="B2619" t="s">
        <v>6778</v>
      </c>
      <c r="C2619" t="str">
        <f t="shared" si="40"/>
        <v>KGNarynskaya oblast'</v>
      </c>
    </row>
    <row r="2620" spans="1:3">
      <c r="A2620" t="s">
        <v>6768</v>
      </c>
      <c r="B2620" t="s">
        <v>6770</v>
      </c>
      <c r="C2620" t="str">
        <f t="shared" si="40"/>
        <v>KGOsh</v>
      </c>
    </row>
    <row r="2621" spans="1:3">
      <c r="A2621" t="s">
        <v>6768</v>
      </c>
      <c r="B2621" t="s">
        <v>6769</v>
      </c>
      <c r="C2621" t="str">
        <f t="shared" si="40"/>
        <v>KGOšskaja oblast'</v>
      </c>
    </row>
    <row r="2622" spans="1:3">
      <c r="A2622" t="s">
        <v>6768</v>
      </c>
      <c r="B2622" t="s">
        <v>6771</v>
      </c>
      <c r="C2622" t="str">
        <f t="shared" si="40"/>
        <v>KGOshskaya oblast'</v>
      </c>
    </row>
    <row r="2623" spans="1:3">
      <c r="A2623" t="s">
        <v>6772</v>
      </c>
      <c r="B2623" t="s">
        <v>6775</v>
      </c>
      <c r="C2623" t="str">
        <f t="shared" si="40"/>
        <v>KGTalas</v>
      </c>
    </row>
    <row r="2624" spans="1:3">
      <c r="A2624" t="s">
        <v>6772</v>
      </c>
      <c r="B2624" t="s">
        <v>6773</v>
      </c>
      <c r="C2624" t="str">
        <f t="shared" si="40"/>
        <v>KGTalasskaja oblast'</v>
      </c>
    </row>
    <row r="2625" spans="1:3">
      <c r="A2625" t="s">
        <v>6772</v>
      </c>
      <c r="B2625" t="s">
        <v>6774</v>
      </c>
      <c r="C2625" t="str">
        <f t="shared" si="40"/>
        <v>KGTalasskaya oblast'</v>
      </c>
    </row>
    <row r="2626" spans="1:3">
      <c r="A2626" t="s">
        <v>6764</v>
      </c>
      <c r="B2626" t="s">
        <v>6767</v>
      </c>
      <c r="C2626" t="str">
        <f t="shared" si="40"/>
        <v>KGYsyk-Köl</v>
      </c>
    </row>
    <row r="2627" spans="1:3">
      <c r="A2627" t="s">
        <v>6764</v>
      </c>
      <c r="B2627" t="s">
        <v>6765</v>
      </c>
      <c r="C2627" t="str">
        <f t="shared" ref="C2627:C2690" si="41">LEFT(A2627,2)&amp;B2627</f>
        <v>KGIssyk-Kul'skaya oblast'</v>
      </c>
    </row>
    <row r="2628" spans="1:3">
      <c r="A2628" t="s">
        <v>6764</v>
      </c>
      <c r="B2628" t="s">
        <v>6766</v>
      </c>
      <c r="C2628" t="str">
        <f t="shared" si="41"/>
        <v>KGIssyk-Kul'skaja oblast'</v>
      </c>
    </row>
    <row r="2629" spans="1:3">
      <c r="A2629" t="s">
        <v>6845</v>
      </c>
      <c r="B2629" t="s">
        <v>6846</v>
      </c>
      <c r="C2629" t="str">
        <f t="shared" si="41"/>
        <v>KHPhnum Pénh</v>
      </c>
    </row>
    <row r="2630" spans="1:3">
      <c r="A2630" t="s">
        <v>6845</v>
      </c>
      <c r="B2630" t="s">
        <v>6847</v>
      </c>
      <c r="C2630" t="str">
        <f t="shared" si="41"/>
        <v>KHPhnom Penh</v>
      </c>
    </row>
    <row r="2631" spans="1:3">
      <c r="A2631" t="s">
        <v>6858</v>
      </c>
      <c r="B2631" t="s">
        <v>6859</v>
      </c>
      <c r="C2631" t="str">
        <f t="shared" si="41"/>
        <v>KHBanteay Mean Chey</v>
      </c>
    </row>
    <row r="2632" spans="1:3">
      <c r="A2632" t="s">
        <v>6858</v>
      </c>
      <c r="B2632" t="s">
        <v>6860</v>
      </c>
      <c r="C2632" t="str">
        <f t="shared" si="41"/>
        <v>KHBântéay Méanchey</v>
      </c>
    </row>
    <row r="2633" spans="1:3">
      <c r="A2633" t="s">
        <v>6855</v>
      </c>
      <c r="B2633" t="s">
        <v>6856</v>
      </c>
      <c r="C2633" t="str">
        <f t="shared" si="41"/>
        <v>KHKrâchéh</v>
      </c>
    </row>
    <row r="2634" spans="1:3">
      <c r="A2634" t="s">
        <v>6855</v>
      </c>
      <c r="B2634" t="s">
        <v>6857</v>
      </c>
      <c r="C2634" t="str">
        <f t="shared" si="41"/>
        <v>KHKracheh</v>
      </c>
    </row>
    <row r="2635" spans="1:3">
      <c r="A2635" t="s">
        <v>6797</v>
      </c>
      <c r="B2635" t="s">
        <v>6798</v>
      </c>
      <c r="C2635" t="str">
        <f t="shared" si="41"/>
        <v>KHMôndól Kiri</v>
      </c>
    </row>
    <row r="2636" spans="1:3">
      <c r="A2636" t="s">
        <v>6797</v>
      </c>
      <c r="B2636" t="s">
        <v>6799</v>
      </c>
      <c r="C2636" t="str">
        <f t="shared" si="41"/>
        <v>KHMondol Kiri</v>
      </c>
    </row>
    <row r="2637" spans="1:3">
      <c r="A2637" t="s">
        <v>6848</v>
      </c>
      <c r="B2637" t="s">
        <v>6849</v>
      </c>
      <c r="C2637" t="str">
        <f t="shared" si="41"/>
        <v>KHPreăh Vihéar</v>
      </c>
    </row>
    <row r="2638" spans="1:3">
      <c r="A2638" t="s">
        <v>6848</v>
      </c>
      <c r="B2638" t="s">
        <v>6850</v>
      </c>
      <c r="C2638" t="str">
        <f t="shared" si="41"/>
        <v>KHPreah Vihear</v>
      </c>
    </row>
    <row r="2639" spans="1:3">
      <c r="A2639" t="s">
        <v>6851</v>
      </c>
      <c r="B2639" t="s">
        <v>6852</v>
      </c>
      <c r="C2639" t="str">
        <f t="shared" si="41"/>
        <v>KHPrey Vêng</v>
      </c>
    </row>
    <row r="2640" spans="1:3">
      <c r="A2640" t="s">
        <v>6851</v>
      </c>
      <c r="B2640" t="s">
        <v>6853</v>
      </c>
      <c r="C2640" t="str">
        <f t="shared" si="41"/>
        <v>KHPrey Veaeng</v>
      </c>
    </row>
    <row r="2641" spans="1:3">
      <c r="A2641" t="s">
        <v>6827</v>
      </c>
      <c r="B2641" t="s">
        <v>6828</v>
      </c>
      <c r="C2641" t="str">
        <f t="shared" si="41"/>
        <v>KHPoŭthĭsăt</v>
      </c>
    </row>
    <row r="2642" spans="1:3">
      <c r="A2642" t="s">
        <v>6827</v>
      </c>
      <c r="B2642" t="s">
        <v>6829</v>
      </c>
      <c r="C2642" t="str">
        <f t="shared" si="41"/>
        <v>KHPousaat</v>
      </c>
    </row>
    <row r="2643" spans="1:3">
      <c r="A2643" t="s">
        <v>6818</v>
      </c>
      <c r="B2643" t="s">
        <v>6819</v>
      </c>
      <c r="C2643" t="str">
        <f t="shared" si="41"/>
        <v>KHRotanak Kiri</v>
      </c>
    </row>
    <row r="2644" spans="1:3">
      <c r="A2644" t="s">
        <v>6818</v>
      </c>
      <c r="B2644" t="s">
        <v>6820</v>
      </c>
      <c r="C2644" t="str">
        <f t="shared" si="41"/>
        <v>KHRôtânôkiri</v>
      </c>
    </row>
    <row r="2645" spans="1:3">
      <c r="A2645" t="s">
        <v>6821</v>
      </c>
      <c r="B2645" t="s">
        <v>6822</v>
      </c>
      <c r="C2645" t="str">
        <f t="shared" si="41"/>
        <v>KHSiem Reab</v>
      </c>
    </row>
    <row r="2646" spans="1:3">
      <c r="A2646" t="s">
        <v>6821</v>
      </c>
      <c r="B2646" t="s">
        <v>6823</v>
      </c>
      <c r="C2646" t="str">
        <f t="shared" si="41"/>
        <v>KHSiĕmréab</v>
      </c>
    </row>
    <row r="2647" spans="1:3">
      <c r="A2647" t="s">
        <v>6861</v>
      </c>
      <c r="B2647" t="s">
        <v>13554</v>
      </c>
      <c r="C2647" t="str">
        <f t="shared" si="41"/>
        <v>KHPreăh Sihanouk</v>
      </c>
    </row>
    <row r="2648" spans="1:3">
      <c r="A2648" t="s">
        <v>6861</v>
      </c>
      <c r="B2648" t="s">
        <v>13555</v>
      </c>
      <c r="C2648" t="str">
        <f t="shared" si="41"/>
        <v>KHPreah Sihanouk</v>
      </c>
    </row>
    <row r="2649" spans="1:3">
      <c r="A2649" t="s">
        <v>6836</v>
      </c>
      <c r="B2649" t="s">
        <v>6837</v>
      </c>
      <c r="C2649" t="str">
        <f t="shared" si="41"/>
        <v>KHStoĕng Trêng</v>
      </c>
    </row>
    <row r="2650" spans="1:3">
      <c r="A2650" t="s">
        <v>6836</v>
      </c>
      <c r="B2650" t="s">
        <v>6838</v>
      </c>
      <c r="C2650" t="str">
        <f t="shared" si="41"/>
        <v>KHStueng Traeng</v>
      </c>
    </row>
    <row r="2651" spans="1:3">
      <c r="A2651" t="s">
        <v>6806</v>
      </c>
      <c r="B2651" t="s">
        <v>6807</v>
      </c>
      <c r="C2651" t="str">
        <f t="shared" si="41"/>
        <v>KHBaat Dambang</v>
      </c>
    </row>
    <row r="2652" spans="1:3">
      <c r="A2652" t="s">
        <v>6806</v>
      </c>
      <c r="B2652" t="s">
        <v>6808</v>
      </c>
      <c r="C2652" t="str">
        <f t="shared" si="41"/>
        <v>KHBătdâmbâng</v>
      </c>
    </row>
    <row r="2653" spans="1:3">
      <c r="A2653" t="s">
        <v>6824</v>
      </c>
      <c r="B2653" t="s">
        <v>6825</v>
      </c>
      <c r="C2653" t="str">
        <f t="shared" si="41"/>
        <v>KHSvay Riĕng</v>
      </c>
    </row>
    <row r="2654" spans="1:3">
      <c r="A2654" t="s">
        <v>6824</v>
      </c>
      <c r="B2654" t="s">
        <v>6826</v>
      </c>
      <c r="C2654" t="str">
        <f t="shared" si="41"/>
        <v>KHSvaay Rieng</v>
      </c>
    </row>
    <row r="2655" spans="1:3">
      <c r="A2655" t="s">
        <v>6815</v>
      </c>
      <c r="B2655" t="s">
        <v>6816</v>
      </c>
      <c r="C2655" t="str">
        <f t="shared" si="41"/>
        <v>KHTaakaev</v>
      </c>
    </row>
    <row r="2656" spans="1:3">
      <c r="A2656" t="s">
        <v>6815</v>
      </c>
      <c r="B2656" t="s">
        <v>6817</v>
      </c>
      <c r="C2656" t="str">
        <f t="shared" si="41"/>
        <v>KHTakêv</v>
      </c>
    </row>
    <row r="2657" spans="1:3">
      <c r="A2657" t="s">
        <v>6839</v>
      </c>
      <c r="B2657" t="s">
        <v>6840</v>
      </c>
      <c r="C2657" t="str">
        <f t="shared" si="41"/>
        <v>KHŎtdâr Méanchey</v>
      </c>
    </row>
    <row r="2658" spans="1:3">
      <c r="A2658" t="s">
        <v>6839</v>
      </c>
      <c r="B2658" t="s">
        <v>6841</v>
      </c>
      <c r="C2658" t="str">
        <f t="shared" si="41"/>
        <v>KHOtdar Mean Chey</v>
      </c>
    </row>
    <row r="2659" spans="1:3">
      <c r="A2659" t="s">
        <v>6862</v>
      </c>
      <c r="B2659" t="s">
        <v>13556</v>
      </c>
      <c r="C2659" t="str">
        <f t="shared" si="41"/>
        <v>KHKaeb</v>
      </c>
    </row>
    <row r="2660" spans="1:3">
      <c r="A2660" t="s">
        <v>6862</v>
      </c>
      <c r="B2660" t="s">
        <v>13557</v>
      </c>
      <c r="C2660" t="str">
        <f t="shared" si="41"/>
        <v>KHKêb</v>
      </c>
    </row>
    <row r="2661" spans="1:3">
      <c r="A2661" t="s">
        <v>6854</v>
      </c>
      <c r="B2661" t="s">
        <v>13552</v>
      </c>
      <c r="C2661" t="str">
        <f t="shared" si="41"/>
        <v>KHPailĭn</v>
      </c>
    </row>
    <row r="2662" spans="1:3">
      <c r="A2662" t="s">
        <v>6854</v>
      </c>
      <c r="B2662" t="s">
        <v>13553</v>
      </c>
      <c r="C2662" t="str">
        <f t="shared" si="41"/>
        <v>KHPailin</v>
      </c>
    </row>
    <row r="2663" spans="1:3">
      <c r="A2663" t="s">
        <v>6863</v>
      </c>
      <c r="B2663" t="s">
        <v>6864</v>
      </c>
      <c r="C2663" t="str">
        <f t="shared" si="41"/>
        <v>KHTbong Khmum</v>
      </c>
    </row>
    <row r="2664" spans="1:3">
      <c r="A2664" t="s">
        <v>6863</v>
      </c>
      <c r="B2664" t="s">
        <v>12808</v>
      </c>
      <c r="C2664" t="str">
        <f t="shared" si="41"/>
        <v>KHTbong Khmŭm</v>
      </c>
    </row>
    <row r="2665" spans="1:3">
      <c r="A2665" t="s">
        <v>6830</v>
      </c>
      <c r="B2665" t="s">
        <v>6831</v>
      </c>
      <c r="C2665" t="str">
        <f t="shared" si="41"/>
        <v>KHKampong Chaam</v>
      </c>
    </row>
    <row r="2666" spans="1:3">
      <c r="A2666" t="s">
        <v>6830</v>
      </c>
      <c r="B2666" t="s">
        <v>6832</v>
      </c>
      <c r="C2666" t="str">
        <f t="shared" si="41"/>
        <v>KHKâmpóng Cham</v>
      </c>
    </row>
    <row r="2667" spans="1:3">
      <c r="A2667" t="s">
        <v>6800</v>
      </c>
      <c r="B2667" t="s">
        <v>6801</v>
      </c>
      <c r="C2667" t="str">
        <f t="shared" si="41"/>
        <v>KHKampong Chhnang</v>
      </c>
    </row>
    <row r="2668" spans="1:3">
      <c r="A2668" t="s">
        <v>6800</v>
      </c>
      <c r="B2668" t="s">
        <v>6802</v>
      </c>
      <c r="C2668" t="str">
        <f t="shared" si="41"/>
        <v>KHKâmpóng Chhnăng</v>
      </c>
    </row>
    <row r="2669" spans="1:3">
      <c r="A2669" t="s">
        <v>6809</v>
      </c>
      <c r="B2669" t="s">
        <v>6810</v>
      </c>
      <c r="C2669" t="str">
        <f t="shared" si="41"/>
        <v>KHKampong Spueu</v>
      </c>
    </row>
    <row r="2670" spans="1:3">
      <c r="A2670" t="s">
        <v>6809</v>
      </c>
      <c r="B2670" t="s">
        <v>6811</v>
      </c>
      <c r="C2670" t="str">
        <f t="shared" si="41"/>
        <v>KHKâmpóng Spœ</v>
      </c>
    </row>
    <row r="2671" spans="1:3">
      <c r="A2671" t="s">
        <v>6803</v>
      </c>
      <c r="B2671" t="s">
        <v>6804</v>
      </c>
      <c r="C2671" t="str">
        <f t="shared" si="41"/>
        <v>KHKâmpóng Thum</v>
      </c>
    </row>
    <row r="2672" spans="1:3">
      <c r="A2672" t="s">
        <v>6803</v>
      </c>
      <c r="B2672" t="s">
        <v>6805</v>
      </c>
      <c r="C2672" t="str">
        <f t="shared" si="41"/>
        <v>KHKampong Thum</v>
      </c>
    </row>
    <row r="2673" spans="1:3">
      <c r="A2673" t="s">
        <v>6842</v>
      </c>
      <c r="B2673" t="s">
        <v>6843</v>
      </c>
      <c r="C2673" t="str">
        <f t="shared" si="41"/>
        <v>KHKampot</v>
      </c>
    </row>
    <row r="2674" spans="1:3">
      <c r="A2674" t="s">
        <v>6842</v>
      </c>
      <c r="B2674" t="s">
        <v>6844</v>
      </c>
      <c r="C2674" t="str">
        <f t="shared" si="41"/>
        <v>KHKâmpôt</v>
      </c>
    </row>
    <row r="2675" spans="1:3">
      <c r="A2675" t="s">
        <v>6833</v>
      </c>
      <c r="B2675" t="s">
        <v>6834</v>
      </c>
      <c r="C2675" t="str">
        <f t="shared" si="41"/>
        <v>KHKandaal</v>
      </c>
    </row>
    <row r="2676" spans="1:3">
      <c r="A2676" t="s">
        <v>6833</v>
      </c>
      <c r="B2676" t="s">
        <v>6835</v>
      </c>
      <c r="C2676" t="str">
        <f t="shared" si="41"/>
        <v>KHKândal</v>
      </c>
    </row>
    <row r="2677" spans="1:3">
      <c r="A2677" t="s">
        <v>6812</v>
      </c>
      <c r="B2677" t="s">
        <v>6813</v>
      </c>
      <c r="C2677" t="str">
        <f t="shared" si="41"/>
        <v>KHKaoh Kong</v>
      </c>
    </row>
    <row r="2678" spans="1:3">
      <c r="A2678" t="s">
        <v>6812</v>
      </c>
      <c r="B2678" t="s">
        <v>6814</v>
      </c>
      <c r="C2678" t="str">
        <f t="shared" si="41"/>
        <v>KHKaôh Kŏng</v>
      </c>
    </row>
    <row r="2679" spans="1:3">
      <c r="A2679" t="s">
        <v>6865</v>
      </c>
      <c r="B2679" t="s">
        <v>6866</v>
      </c>
      <c r="C2679" t="str">
        <f t="shared" si="41"/>
        <v>KIGilbert Islands</v>
      </c>
    </row>
    <row r="2680" spans="1:3">
      <c r="A2680" t="s">
        <v>6867</v>
      </c>
      <c r="B2680" t="s">
        <v>6868</v>
      </c>
      <c r="C2680" t="str">
        <f t="shared" si="41"/>
        <v>KILine Islands</v>
      </c>
    </row>
    <row r="2681" spans="1:3">
      <c r="A2681" t="s">
        <v>6869</v>
      </c>
      <c r="B2681" t="s">
        <v>6870</v>
      </c>
      <c r="C2681" t="str">
        <f t="shared" si="41"/>
        <v>KIPhoenix Islands</v>
      </c>
    </row>
    <row r="2682" spans="1:3">
      <c r="A2682" t="s">
        <v>6881</v>
      </c>
      <c r="B2682" t="s">
        <v>6883</v>
      </c>
      <c r="C2682" t="str">
        <f t="shared" si="41"/>
        <v>KMNdzuwani</v>
      </c>
    </row>
    <row r="2683" spans="1:3">
      <c r="A2683" t="s">
        <v>6881</v>
      </c>
      <c r="B2683" t="s">
        <v>6885</v>
      </c>
      <c r="C2683" t="str">
        <f t="shared" si="41"/>
        <v>KMAnjwān</v>
      </c>
    </row>
    <row r="2684" spans="1:3">
      <c r="A2684" t="s">
        <v>6881</v>
      </c>
      <c r="B2684" t="s">
        <v>6884</v>
      </c>
      <c r="C2684" t="str">
        <f t="shared" si="41"/>
        <v>KMAndjouân</v>
      </c>
    </row>
    <row r="2685" spans="1:3">
      <c r="A2685" t="s">
        <v>6881</v>
      </c>
      <c r="B2685" t="s">
        <v>6882</v>
      </c>
      <c r="C2685" t="str">
        <f t="shared" si="41"/>
        <v>KMAnjouan</v>
      </c>
    </row>
    <row r="2686" spans="1:3">
      <c r="A2686" t="s">
        <v>6871</v>
      </c>
      <c r="B2686" t="s">
        <v>6873</v>
      </c>
      <c r="C2686" t="str">
        <f t="shared" si="41"/>
        <v>KMNgazidja</v>
      </c>
    </row>
    <row r="2687" spans="1:3">
      <c r="A2687" t="s">
        <v>6871</v>
      </c>
      <c r="B2687" t="s">
        <v>6875</v>
      </c>
      <c r="C2687" t="str">
        <f t="shared" si="41"/>
        <v>KMAnjazījah</v>
      </c>
    </row>
    <row r="2688" spans="1:3">
      <c r="A2688" t="s">
        <v>6871</v>
      </c>
      <c r="B2688" t="s">
        <v>6874</v>
      </c>
      <c r="C2688" t="str">
        <f t="shared" si="41"/>
        <v>KMAndjazîdja</v>
      </c>
    </row>
    <row r="2689" spans="1:3">
      <c r="A2689" t="s">
        <v>6871</v>
      </c>
      <c r="B2689" t="s">
        <v>6872</v>
      </c>
      <c r="C2689" t="str">
        <f t="shared" si="41"/>
        <v>KMGrande Comore</v>
      </c>
    </row>
    <row r="2690" spans="1:3">
      <c r="A2690" t="s">
        <v>6876</v>
      </c>
      <c r="B2690" t="s">
        <v>6878</v>
      </c>
      <c r="C2690" t="str">
        <f t="shared" si="41"/>
        <v>KMMwali</v>
      </c>
    </row>
    <row r="2691" spans="1:3">
      <c r="A2691" t="s">
        <v>6876</v>
      </c>
      <c r="B2691" t="s">
        <v>6880</v>
      </c>
      <c r="C2691" t="str">
        <f t="shared" ref="C2691:C2754" si="42">LEFT(A2691,2)&amp;B2691</f>
        <v>KMMūhīlī</v>
      </c>
    </row>
    <row r="2692" spans="1:3">
      <c r="A2692" t="s">
        <v>6876</v>
      </c>
      <c r="B2692" t="s">
        <v>6879</v>
      </c>
      <c r="C2692" t="str">
        <f t="shared" si="42"/>
        <v>KMMoûhîlî</v>
      </c>
    </row>
    <row r="2693" spans="1:3">
      <c r="A2693" t="s">
        <v>6876</v>
      </c>
      <c r="B2693" t="s">
        <v>6877</v>
      </c>
      <c r="C2693" t="str">
        <f t="shared" si="42"/>
        <v>KMMohéli</v>
      </c>
    </row>
    <row r="2694" spans="1:3">
      <c r="A2694" t="s">
        <v>6898</v>
      </c>
      <c r="B2694" t="s">
        <v>6899</v>
      </c>
      <c r="C2694" t="str">
        <f t="shared" si="42"/>
        <v>KNSaint Kitts</v>
      </c>
    </row>
    <row r="2695" spans="1:3">
      <c r="A2695" t="s">
        <v>6906</v>
      </c>
      <c r="B2695" t="s">
        <v>6907</v>
      </c>
      <c r="C2695" t="str">
        <f t="shared" si="42"/>
        <v>KNChrist Church Nichola Town</v>
      </c>
    </row>
    <row r="2696" spans="1:3">
      <c r="A2696" t="s">
        <v>6902</v>
      </c>
      <c r="B2696" t="s">
        <v>6903</v>
      </c>
      <c r="C2696" t="str">
        <f t="shared" si="42"/>
        <v>KNSaint Anne Sandy Point</v>
      </c>
    </row>
    <row r="2697" spans="1:3">
      <c r="A2697" t="s">
        <v>6916</v>
      </c>
      <c r="B2697" t="s">
        <v>6917</v>
      </c>
      <c r="C2697" t="str">
        <f t="shared" si="42"/>
        <v>KNSaint George Basseterre</v>
      </c>
    </row>
    <row r="2698" spans="1:3">
      <c r="A2698" t="s">
        <v>6910</v>
      </c>
      <c r="B2698" t="s">
        <v>6911</v>
      </c>
      <c r="C2698" t="str">
        <f t="shared" si="42"/>
        <v>KNSaint John Capisterre</v>
      </c>
    </row>
    <row r="2699" spans="1:3">
      <c r="A2699" t="s">
        <v>6900</v>
      </c>
      <c r="B2699" t="s">
        <v>6901</v>
      </c>
      <c r="C2699" t="str">
        <f t="shared" si="42"/>
        <v>KNSaint Mary Cayon</v>
      </c>
    </row>
    <row r="2700" spans="1:3">
      <c r="A2700" t="s">
        <v>6912</v>
      </c>
      <c r="B2700" t="s">
        <v>6913</v>
      </c>
      <c r="C2700" t="str">
        <f t="shared" si="42"/>
        <v>KNSaint Paul Capisterre</v>
      </c>
    </row>
    <row r="2701" spans="1:3">
      <c r="A2701" t="s">
        <v>6904</v>
      </c>
      <c r="B2701" t="s">
        <v>6905</v>
      </c>
      <c r="C2701" t="str">
        <f t="shared" si="42"/>
        <v>KNSaint Peter Basseterre</v>
      </c>
    </row>
    <row r="2702" spans="1:3">
      <c r="A2702" t="s">
        <v>6914</v>
      </c>
      <c r="B2702" t="s">
        <v>6915</v>
      </c>
      <c r="C2702" t="str">
        <f t="shared" si="42"/>
        <v>KNSaint Thomas Middle Island</v>
      </c>
    </row>
    <row r="2703" spans="1:3">
      <c r="A2703" t="s">
        <v>6908</v>
      </c>
      <c r="B2703" t="s">
        <v>6909</v>
      </c>
      <c r="C2703" t="str">
        <f t="shared" si="42"/>
        <v>KNTrinity Palmetto Point</v>
      </c>
    </row>
    <row r="2704" spans="1:3">
      <c r="A2704" t="s">
        <v>6886</v>
      </c>
      <c r="B2704" t="s">
        <v>6887</v>
      </c>
      <c r="C2704" t="str">
        <f t="shared" si="42"/>
        <v>KNNevis</v>
      </c>
    </row>
    <row r="2705" spans="1:3">
      <c r="A2705" t="s">
        <v>6890</v>
      </c>
      <c r="B2705" t="s">
        <v>6891</v>
      </c>
      <c r="C2705" t="str">
        <f t="shared" si="42"/>
        <v>KNSaint George Gingerland</v>
      </c>
    </row>
    <row r="2706" spans="1:3">
      <c r="A2706" t="s">
        <v>6892</v>
      </c>
      <c r="B2706" t="s">
        <v>6893</v>
      </c>
      <c r="C2706" t="str">
        <f t="shared" si="42"/>
        <v>KNSaint James Windward</v>
      </c>
    </row>
    <row r="2707" spans="1:3">
      <c r="A2707" t="s">
        <v>6894</v>
      </c>
      <c r="B2707" t="s">
        <v>6895</v>
      </c>
      <c r="C2707" t="str">
        <f t="shared" si="42"/>
        <v>KNSaint John Figtree</v>
      </c>
    </row>
    <row r="2708" spans="1:3">
      <c r="A2708" t="s">
        <v>6888</v>
      </c>
      <c r="B2708" t="s">
        <v>6889</v>
      </c>
      <c r="C2708" t="str">
        <f t="shared" si="42"/>
        <v>KNSaint Paul Charlestown</v>
      </c>
    </row>
    <row r="2709" spans="1:3">
      <c r="A2709" t="s">
        <v>6896</v>
      </c>
      <c r="B2709" t="s">
        <v>6897</v>
      </c>
      <c r="C2709" t="str">
        <f t="shared" si="42"/>
        <v>KNSaint Thomas Lowland</v>
      </c>
    </row>
    <row r="2710" spans="1:3">
      <c r="A2710" t="s">
        <v>6927</v>
      </c>
      <c r="B2710" t="s">
        <v>6928</v>
      </c>
      <c r="C2710" t="str">
        <f t="shared" si="42"/>
        <v>KPRaseon</v>
      </c>
    </row>
    <row r="2711" spans="1:3">
      <c r="A2711" t="s">
        <v>6927</v>
      </c>
      <c r="B2711" t="s">
        <v>13561</v>
      </c>
      <c r="C2711" t="str">
        <f t="shared" si="42"/>
        <v>KPRasǒn</v>
      </c>
    </row>
    <row r="2712" spans="1:3">
      <c r="A2712" t="s">
        <v>6937</v>
      </c>
      <c r="B2712" t="s">
        <v>6938</v>
      </c>
      <c r="C2712" t="str">
        <f t="shared" si="42"/>
        <v>KPPhyeongannamto</v>
      </c>
    </row>
    <row r="2713" spans="1:3">
      <c r="A2713" t="s">
        <v>6937</v>
      </c>
      <c r="B2713" t="s">
        <v>6939</v>
      </c>
      <c r="C2713" t="str">
        <f t="shared" si="42"/>
        <v>KPP'yǒngan-namdo</v>
      </c>
    </row>
    <row r="2714" spans="1:3">
      <c r="A2714" t="s">
        <v>6918</v>
      </c>
      <c r="B2714" t="s">
        <v>6919</v>
      </c>
      <c r="C2714" t="str">
        <f t="shared" si="42"/>
        <v>KPP'yǒngan-bukto</v>
      </c>
    </row>
    <row r="2715" spans="1:3">
      <c r="A2715" t="s">
        <v>6918</v>
      </c>
      <c r="B2715" t="s">
        <v>6920</v>
      </c>
      <c r="C2715" t="str">
        <f t="shared" si="42"/>
        <v>KPPhyeonganpukto</v>
      </c>
    </row>
    <row r="2716" spans="1:3">
      <c r="A2716" t="s">
        <v>6921</v>
      </c>
      <c r="B2716" t="s">
        <v>6922</v>
      </c>
      <c r="C2716" t="str">
        <f t="shared" si="42"/>
        <v>KPChagang-do</v>
      </c>
    </row>
    <row r="2717" spans="1:3">
      <c r="A2717" t="s">
        <v>6921</v>
      </c>
      <c r="B2717" t="s">
        <v>6923</v>
      </c>
      <c r="C2717" t="str">
        <f t="shared" si="42"/>
        <v>KPJakangto</v>
      </c>
    </row>
    <row r="2718" spans="1:3">
      <c r="A2718" t="s">
        <v>6929</v>
      </c>
      <c r="B2718" t="s">
        <v>6930</v>
      </c>
      <c r="C2718" t="str">
        <f t="shared" si="42"/>
        <v>KPHwanghae-namdo</v>
      </c>
    </row>
    <row r="2719" spans="1:3">
      <c r="A2719" t="s">
        <v>6929</v>
      </c>
      <c r="B2719" t="s">
        <v>6931</v>
      </c>
      <c r="C2719" t="str">
        <f t="shared" si="42"/>
        <v>KPHwanghainamto</v>
      </c>
    </row>
    <row r="2720" spans="1:3">
      <c r="A2720" t="s">
        <v>6932</v>
      </c>
      <c r="B2720" t="s">
        <v>6933</v>
      </c>
      <c r="C2720" t="str">
        <f t="shared" si="42"/>
        <v>KPHwanghae-bukto</v>
      </c>
    </row>
    <row r="2721" spans="1:3">
      <c r="A2721" t="s">
        <v>6932</v>
      </c>
      <c r="B2721" t="s">
        <v>6934</v>
      </c>
      <c r="C2721" t="str">
        <f t="shared" si="42"/>
        <v>KPHwanghaipukto</v>
      </c>
    </row>
    <row r="2722" spans="1:3">
      <c r="A2722" t="s">
        <v>6946</v>
      </c>
      <c r="B2722" t="s">
        <v>6947</v>
      </c>
      <c r="C2722" t="str">
        <f t="shared" si="42"/>
        <v>KPKangweonto</v>
      </c>
    </row>
    <row r="2723" spans="1:3">
      <c r="A2723" t="s">
        <v>6946</v>
      </c>
      <c r="B2723" t="s">
        <v>6948</v>
      </c>
      <c r="C2723" t="str">
        <f t="shared" si="42"/>
        <v>KPKangwǒn-do</v>
      </c>
    </row>
    <row r="2724" spans="1:3">
      <c r="A2724" t="s">
        <v>6943</v>
      </c>
      <c r="B2724" t="s">
        <v>6944</v>
      </c>
      <c r="C2724" t="str">
        <f t="shared" si="42"/>
        <v>KPHamgyǒng-namdo</v>
      </c>
    </row>
    <row r="2725" spans="1:3">
      <c r="A2725" t="s">
        <v>6943</v>
      </c>
      <c r="B2725" t="s">
        <v>6945</v>
      </c>
      <c r="C2725" t="str">
        <f t="shared" si="42"/>
        <v>KPHamkyeongnamto</v>
      </c>
    </row>
    <row r="2726" spans="1:3">
      <c r="A2726" t="s">
        <v>6924</v>
      </c>
      <c r="B2726" t="s">
        <v>6925</v>
      </c>
      <c r="C2726" t="str">
        <f t="shared" si="42"/>
        <v>KPHamkyeongpukto</v>
      </c>
    </row>
    <row r="2727" spans="1:3">
      <c r="A2727" t="s">
        <v>6924</v>
      </c>
      <c r="B2727" t="s">
        <v>6926</v>
      </c>
      <c r="C2727" t="str">
        <f t="shared" si="42"/>
        <v>KPHamgyǒng-bukto</v>
      </c>
    </row>
    <row r="2728" spans="1:3">
      <c r="A2728" t="s">
        <v>6935</v>
      </c>
      <c r="B2728" t="s">
        <v>6936</v>
      </c>
      <c r="C2728" t="str">
        <f t="shared" si="42"/>
        <v>KPRyangkangto</v>
      </c>
    </row>
    <row r="2729" spans="1:3">
      <c r="A2729" t="s">
        <v>6935</v>
      </c>
      <c r="B2729" t="s">
        <v>13558</v>
      </c>
      <c r="C2729" t="str">
        <f t="shared" si="42"/>
        <v>KPRyanggang-do</v>
      </c>
    </row>
    <row r="2730" spans="1:3">
      <c r="A2730" t="s">
        <v>6940</v>
      </c>
      <c r="B2730" t="s">
        <v>6941</v>
      </c>
      <c r="C2730" t="str">
        <f t="shared" si="42"/>
        <v>KPP'yǒngyang</v>
      </c>
    </row>
    <row r="2731" spans="1:3">
      <c r="A2731" t="s">
        <v>6940</v>
      </c>
      <c r="B2731" t="s">
        <v>6942</v>
      </c>
      <c r="C2731" t="str">
        <f t="shared" si="42"/>
        <v>KPPhyeongyang</v>
      </c>
    </row>
    <row r="2732" spans="1:3">
      <c r="A2732" t="s">
        <v>13450</v>
      </c>
      <c r="B2732" t="s">
        <v>13559</v>
      </c>
      <c r="C2732" t="str">
        <f t="shared" si="42"/>
        <v>KPNamp’o</v>
      </c>
    </row>
    <row r="2733" spans="1:3">
      <c r="A2733" t="s">
        <v>13450</v>
      </c>
      <c r="B2733" t="s">
        <v>13560</v>
      </c>
      <c r="C2733" t="str">
        <f t="shared" si="42"/>
        <v>KPNampho</v>
      </c>
    </row>
    <row r="2734" spans="1:3">
      <c r="A2734" t="s">
        <v>6954</v>
      </c>
      <c r="B2734" t="s">
        <v>12824</v>
      </c>
      <c r="C2734" t="str">
        <f t="shared" si="42"/>
        <v>KRSeoul-teukbyeolsi</v>
      </c>
    </row>
    <row r="2735" spans="1:3">
      <c r="A2735" t="s">
        <v>6955</v>
      </c>
      <c r="B2735" t="s">
        <v>12809</v>
      </c>
      <c r="C2735" t="str">
        <f t="shared" si="42"/>
        <v>KRBusan-gwangyeoksi</v>
      </c>
    </row>
    <row r="2736" spans="1:3">
      <c r="A2736" t="s">
        <v>6959</v>
      </c>
      <c r="B2736" t="s">
        <v>12810</v>
      </c>
      <c r="C2736" t="str">
        <f t="shared" si="42"/>
        <v>KRDaegu-gwangyeoksi</v>
      </c>
    </row>
    <row r="2737" spans="1:3">
      <c r="A2737" t="s">
        <v>6949</v>
      </c>
      <c r="B2737" t="s">
        <v>12813</v>
      </c>
      <c r="C2737" t="str">
        <f t="shared" si="42"/>
        <v>KRIncheon-gwangyeoksi</v>
      </c>
    </row>
    <row r="2738" spans="1:3">
      <c r="A2738" t="s">
        <v>6960</v>
      </c>
      <c r="B2738" t="s">
        <v>12812</v>
      </c>
      <c r="C2738" t="str">
        <f t="shared" si="42"/>
        <v>KRGwangju-gwangyeoksi</v>
      </c>
    </row>
    <row r="2739" spans="1:3">
      <c r="A2739" t="s">
        <v>6950</v>
      </c>
      <c r="B2739" t="s">
        <v>12811</v>
      </c>
      <c r="C2739" t="str">
        <f t="shared" si="42"/>
        <v>KRDaejeon-gwangyeoksi</v>
      </c>
    </row>
    <row r="2740" spans="1:3">
      <c r="A2740" t="s">
        <v>6962</v>
      </c>
      <c r="B2740" t="s">
        <v>12814</v>
      </c>
      <c r="C2740" t="str">
        <f t="shared" si="42"/>
        <v>KRUlsan-gwangyeoksi</v>
      </c>
    </row>
    <row r="2741" spans="1:3">
      <c r="A2741" t="s">
        <v>6964</v>
      </c>
      <c r="B2741" t="s">
        <v>12818</v>
      </c>
      <c r="C2741" t="str">
        <f t="shared" si="42"/>
        <v>KRGyeonggi-do</v>
      </c>
    </row>
    <row r="2742" spans="1:3">
      <c r="A2742" t="s">
        <v>6951</v>
      </c>
      <c r="B2742" t="s">
        <v>12817</v>
      </c>
      <c r="C2742" t="str">
        <f t="shared" si="42"/>
        <v>KRGangwon-do</v>
      </c>
    </row>
    <row r="2743" spans="1:3">
      <c r="A2743" t="s">
        <v>6965</v>
      </c>
      <c r="B2743" t="s">
        <v>12815</v>
      </c>
      <c r="C2743" t="str">
        <f t="shared" si="42"/>
        <v>KRChungcheongbuk-do</v>
      </c>
    </row>
    <row r="2744" spans="1:3">
      <c r="A2744" t="s">
        <v>6961</v>
      </c>
      <c r="B2744" t="s">
        <v>12816</v>
      </c>
      <c r="C2744" t="str">
        <f t="shared" si="42"/>
        <v>KRChungcheongnam-do</v>
      </c>
    </row>
    <row r="2745" spans="1:3">
      <c r="A2745" t="s">
        <v>6952</v>
      </c>
      <c r="B2745" t="s">
        <v>12821</v>
      </c>
      <c r="C2745" t="str">
        <f t="shared" si="42"/>
        <v>KRJeollabuk-do</v>
      </c>
    </row>
    <row r="2746" spans="1:3">
      <c r="A2746" t="s">
        <v>6963</v>
      </c>
      <c r="B2746" t="s">
        <v>12822</v>
      </c>
      <c r="C2746" t="str">
        <f t="shared" si="42"/>
        <v>KRJeollanam-do</v>
      </c>
    </row>
    <row r="2747" spans="1:3">
      <c r="A2747" t="s">
        <v>6966</v>
      </c>
      <c r="B2747" t="s">
        <v>12819</v>
      </c>
      <c r="C2747" t="str">
        <f t="shared" si="42"/>
        <v>KRGyeongsangbuk-do</v>
      </c>
    </row>
    <row r="2748" spans="1:3">
      <c r="A2748" t="s">
        <v>6953</v>
      </c>
      <c r="B2748" t="s">
        <v>12820</v>
      </c>
      <c r="C2748" t="str">
        <f t="shared" si="42"/>
        <v>KRGyeongsangnam-do</v>
      </c>
    </row>
    <row r="2749" spans="1:3">
      <c r="A2749" t="s">
        <v>6956</v>
      </c>
      <c r="B2749" t="s">
        <v>12823</v>
      </c>
      <c r="C2749" t="str">
        <f t="shared" si="42"/>
        <v>KRJeju-teukbyeoljachido</v>
      </c>
    </row>
    <row r="2750" spans="1:3">
      <c r="A2750" t="s">
        <v>6957</v>
      </c>
      <c r="B2750" t="s">
        <v>6958</v>
      </c>
      <c r="C2750" t="str">
        <f t="shared" si="42"/>
        <v>KRSejong</v>
      </c>
    </row>
    <row r="2751" spans="1:3">
      <c r="A2751" t="s">
        <v>6974</v>
      </c>
      <c r="B2751" t="s">
        <v>6975</v>
      </c>
      <c r="C2751" t="str">
        <f t="shared" si="42"/>
        <v>KWAl Aḩmadī</v>
      </c>
    </row>
    <row r="2752" spans="1:3">
      <c r="A2752" t="s">
        <v>6967</v>
      </c>
      <c r="B2752" t="s">
        <v>6968</v>
      </c>
      <c r="C2752" t="str">
        <f t="shared" si="42"/>
        <v>KWAl Farwānīyah</v>
      </c>
    </row>
    <row r="2753" spans="1:3">
      <c r="A2753" t="s">
        <v>6976</v>
      </c>
      <c r="B2753" t="s">
        <v>6977</v>
      </c>
      <c r="C2753" t="str">
        <f t="shared" si="42"/>
        <v>KWḨawallī</v>
      </c>
    </row>
    <row r="2754" spans="1:3">
      <c r="A2754" t="s">
        <v>6969</v>
      </c>
      <c r="B2754" t="s">
        <v>6970</v>
      </c>
      <c r="C2754" t="str">
        <f t="shared" si="42"/>
        <v>KWAl Jahrā’</v>
      </c>
    </row>
    <row r="2755" spans="1:3">
      <c r="A2755" t="s">
        <v>6971</v>
      </c>
      <c r="B2755" t="s">
        <v>3287</v>
      </c>
      <c r="C2755" t="str">
        <f t="shared" ref="C2755:C2818" si="43">LEFT(A2755,2)&amp;B2755</f>
        <v>KWAl ‘Āşimah</v>
      </c>
    </row>
    <row r="2756" spans="1:3">
      <c r="A2756" t="s">
        <v>6972</v>
      </c>
      <c r="B2756" t="s">
        <v>6973</v>
      </c>
      <c r="C2756" t="str">
        <f t="shared" si="43"/>
        <v>KWMubārak al Kabīr</v>
      </c>
    </row>
    <row r="2757" spans="1:3">
      <c r="A2757" t="s">
        <v>6979</v>
      </c>
      <c r="B2757" t="s">
        <v>6980</v>
      </c>
      <c r="C2757" t="str">
        <f t="shared" si="43"/>
        <v>KZAqmola oblysy</v>
      </c>
    </row>
    <row r="2758" spans="1:3">
      <c r="A2758" t="s">
        <v>6979</v>
      </c>
      <c r="B2758" t="s">
        <v>6981</v>
      </c>
      <c r="C2758" t="str">
        <f t="shared" si="43"/>
        <v>KZAkmolinskaja oblast'</v>
      </c>
    </row>
    <row r="2759" spans="1:3">
      <c r="A2759" t="s">
        <v>6979</v>
      </c>
      <c r="B2759" t="s">
        <v>6982</v>
      </c>
      <c r="C2759" t="str">
        <f t="shared" si="43"/>
        <v>KZAkmolinskaya oblast'</v>
      </c>
    </row>
    <row r="2760" spans="1:3">
      <c r="A2760" t="s">
        <v>7013</v>
      </c>
      <c r="B2760" t="s">
        <v>7015</v>
      </c>
      <c r="C2760" t="str">
        <f t="shared" si="43"/>
        <v>KZAqtöbe oblysy</v>
      </c>
    </row>
    <row r="2761" spans="1:3">
      <c r="A2761" t="s">
        <v>7013</v>
      </c>
      <c r="B2761" t="s">
        <v>7014</v>
      </c>
      <c r="C2761" t="str">
        <f t="shared" si="43"/>
        <v>KZAktjubinskaja oblast'</v>
      </c>
    </row>
    <row r="2762" spans="1:3">
      <c r="A2762" t="s">
        <v>7013</v>
      </c>
      <c r="B2762" t="s">
        <v>7016</v>
      </c>
      <c r="C2762" t="str">
        <f t="shared" si="43"/>
        <v>KZAktyubinskaya oblast'</v>
      </c>
    </row>
    <row r="2763" spans="1:3">
      <c r="A2763" t="s">
        <v>6991</v>
      </c>
      <c r="B2763" t="s">
        <v>6992</v>
      </c>
      <c r="C2763" t="str">
        <f t="shared" si="43"/>
        <v>KZAlmaty oblysy</v>
      </c>
    </row>
    <row r="2764" spans="1:3">
      <c r="A2764" t="s">
        <v>6991</v>
      </c>
      <c r="B2764" t="s">
        <v>6993</v>
      </c>
      <c r="C2764" t="str">
        <f t="shared" si="43"/>
        <v>KZAlmatinskaja oblast'</v>
      </c>
    </row>
    <row r="2765" spans="1:3">
      <c r="A2765" t="s">
        <v>6991</v>
      </c>
      <c r="B2765" t="s">
        <v>6994</v>
      </c>
      <c r="C2765" t="str">
        <f t="shared" si="43"/>
        <v>KZAlmatinskaya oblast'</v>
      </c>
    </row>
    <row r="2766" spans="1:3">
      <c r="A2766" t="s">
        <v>7017</v>
      </c>
      <c r="B2766" t="s">
        <v>7020</v>
      </c>
      <c r="C2766" t="str">
        <f t="shared" si="43"/>
        <v>KZAtyraū oblysy</v>
      </c>
    </row>
    <row r="2767" spans="1:3">
      <c r="A2767" t="s">
        <v>7017</v>
      </c>
      <c r="B2767" t="s">
        <v>7018</v>
      </c>
      <c r="C2767" t="str">
        <f t="shared" si="43"/>
        <v>KZAtyrauskaja oblast'</v>
      </c>
    </row>
    <row r="2768" spans="1:3">
      <c r="A2768" t="s">
        <v>7017</v>
      </c>
      <c r="B2768" t="s">
        <v>7019</v>
      </c>
      <c r="C2768" t="str">
        <f t="shared" si="43"/>
        <v>KZAtyrauskaya oblast'</v>
      </c>
    </row>
    <row r="2769" spans="1:3">
      <c r="A2769" t="s">
        <v>7004</v>
      </c>
      <c r="B2769" t="s">
        <v>7005</v>
      </c>
      <c r="C2769" t="str">
        <f t="shared" si="43"/>
        <v>KZQaraghandy oblysy</v>
      </c>
    </row>
    <row r="2770" spans="1:3">
      <c r="A2770" t="s">
        <v>7004</v>
      </c>
      <c r="B2770" t="s">
        <v>7006</v>
      </c>
      <c r="C2770" t="str">
        <f t="shared" si="43"/>
        <v>KZKaragandinskaja oblast'</v>
      </c>
    </row>
    <row r="2771" spans="1:3">
      <c r="A2771" t="s">
        <v>7004</v>
      </c>
      <c r="B2771" t="s">
        <v>7007</v>
      </c>
      <c r="C2771" t="str">
        <f t="shared" si="43"/>
        <v>KZKaragandinskaya oblast'</v>
      </c>
    </row>
    <row r="2772" spans="1:3">
      <c r="A2772" t="s">
        <v>7029</v>
      </c>
      <c r="B2772" t="s">
        <v>7032</v>
      </c>
      <c r="C2772" t="str">
        <f t="shared" si="43"/>
        <v>KZQostanay oblysy</v>
      </c>
    </row>
    <row r="2773" spans="1:3">
      <c r="A2773" t="s">
        <v>7029</v>
      </c>
      <c r="B2773" t="s">
        <v>7030</v>
      </c>
      <c r="C2773" t="str">
        <f t="shared" si="43"/>
        <v>KZKostanayskaya oblast'</v>
      </c>
    </row>
    <row r="2774" spans="1:3">
      <c r="A2774" t="s">
        <v>7029</v>
      </c>
      <c r="B2774" t="s">
        <v>7031</v>
      </c>
      <c r="C2774" t="str">
        <f t="shared" si="43"/>
        <v>KZKostanajskaja oblast'</v>
      </c>
    </row>
    <row r="2775" spans="1:3">
      <c r="A2775" t="s">
        <v>6983</v>
      </c>
      <c r="B2775" t="s">
        <v>6985</v>
      </c>
      <c r="C2775" t="str">
        <f t="shared" si="43"/>
        <v>KZQyzylorda oblysy</v>
      </c>
    </row>
    <row r="2776" spans="1:3">
      <c r="A2776" t="s">
        <v>6983</v>
      </c>
      <c r="B2776" t="s">
        <v>6984</v>
      </c>
      <c r="C2776" t="str">
        <f t="shared" si="43"/>
        <v>KZKyzylordinskaja oblast'</v>
      </c>
    </row>
    <row r="2777" spans="1:3">
      <c r="A2777" t="s">
        <v>6983</v>
      </c>
      <c r="B2777" t="s">
        <v>6986</v>
      </c>
      <c r="C2777" t="str">
        <f t="shared" si="43"/>
        <v>KZKyzylordinskaya oblast'</v>
      </c>
    </row>
    <row r="2778" spans="1:3">
      <c r="A2778" t="s">
        <v>7021</v>
      </c>
      <c r="B2778" t="s">
        <v>7023</v>
      </c>
      <c r="C2778" t="str">
        <f t="shared" si="43"/>
        <v>KZMangghystaū oblysy</v>
      </c>
    </row>
    <row r="2779" spans="1:3">
      <c r="A2779" t="s">
        <v>7021</v>
      </c>
      <c r="B2779" t="s">
        <v>7022</v>
      </c>
      <c r="C2779" t="str">
        <f t="shared" si="43"/>
        <v>KZMangistauskaya oblast'</v>
      </c>
    </row>
    <row r="2780" spans="1:3">
      <c r="A2780" t="s">
        <v>7021</v>
      </c>
      <c r="B2780" t="s">
        <v>7024</v>
      </c>
      <c r="C2780" t="str">
        <f t="shared" si="43"/>
        <v>KZMangystauskaja oblast'</v>
      </c>
    </row>
    <row r="2781" spans="1:3">
      <c r="A2781" t="s">
        <v>7008</v>
      </c>
      <c r="B2781" t="s">
        <v>7011</v>
      </c>
      <c r="C2781" t="str">
        <f t="shared" si="43"/>
        <v>KZPavlodar oblysy</v>
      </c>
    </row>
    <row r="2782" spans="1:3">
      <c r="A2782" t="s">
        <v>7008</v>
      </c>
      <c r="B2782" t="s">
        <v>7009</v>
      </c>
      <c r="C2782" t="str">
        <f t="shared" si="43"/>
        <v>KZPavlodarskaja oblast'</v>
      </c>
    </row>
    <row r="2783" spans="1:3">
      <c r="A2783" t="s">
        <v>7008</v>
      </c>
      <c r="B2783" t="s">
        <v>7010</v>
      </c>
      <c r="C2783" t="str">
        <f t="shared" si="43"/>
        <v>KZPavlodarskaya oblast'</v>
      </c>
    </row>
    <row r="2784" spans="1:3">
      <c r="A2784" t="s">
        <v>6995</v>
      </c>
      <c r="B2784" t="s">
        <v>6998</v>
      </c>
      <c r="C2784" t="str">
        <f t="shared" si="43"/>
        <v>KZSoltüstik Qazaqstan oblysy</v>
      </c>
    </row>
    <row r="2785" spans="1:3">
      <c r="A2785" t="s">
        <v>6995</v>
      </c>
      <c r="B2785" t="s">
        <v>6996</v>
      </c>
      <c r="C2785" t="str">
        <f t="shared" si="43"/>
        <v>KZSevero-Kazakhstanskaya oblast'</v>
      </c>
    </row>
    <row r="2786" spans="1:3">
      <c r="A2786" t="s">
        <v>6995</v>
      </c>
      <c r="B2786" t="s">
        <v>6997</v>
      </c>
      <c r="C2786" t="str">
        <f t="shared" si="43"/>
        <v>KZSevero-Kazahstanskaja oblast'</v>
      </c>
    </row>
    <row r="2787" spans="1:3">
      <c r="A2787" t="s">
        <v>6987</v>
      </c>
      <c r="B2787" t="s">
        <v>6990</v>
      </c>
      <c r="C2787" t="str">
        <f t="shared" si="43"/>
        <v>KZShyghys Qazaqstan oblysy</v>
      </c>
    </row>
    <row r="2788" spans="1:3">
      <c r="A2788" t="s">
        <v>6987</v>
      </c>
      <c r="B2788" t="s">
        <v>6988</v>
      </c>
      <c r="C2788" t="str">
        <f t="shared" si="43"/>
        <v>KZVostočno-Kazahstanskaja oblast'</v>
      </c>
    </row>
    <row r="2789" spans="1:3">
      <c r="A2789" t="s">
        <v>6987</v>
      </c>
      <c r="B2789" t="s">
        <v>6989</v>
      </c>
      <c r="C2789" t="str">
        <f t="shared" si="43"/>
        <v>KZVostochno-Kazakhstanskaya oblast'</v>
      </c>
    </row>
    <row r="2790" spans="1:3">
      <c r="A2790" t="s">
        <v>6999</v>
      </c>
      <c r="B2790" t="s">
        <v>13564</v>
      </c>
      <c r="C2790" t="str">
        <f t="shared" si="43"/>
        <v>KZTürkistan oblysy</v>
      </c>
    </row>
    <row r="2791" spans="1:3">
      <c r="A2791" t="s">
        <v>6999</v>
      </c>
      <c r="B2791" t="s">
        <v>13565</v>
      </c>
      <c r="C2791" t="str">
        <f t="shared" si="43"/>
        <v>KZTurkestanskaja oblast'</v>
      </c>
    </row>
    <row r="2792" spans="1:3">
      <c r="A2792" t="s">
        <v>6999</v>
      </c>
      <c r="B2792" t="s">
        <v>13566</v>
      </c>
      <c r="C2792" t="str">
        <f t="shared" si="43"/>
        <v>KZTurkestankaya oblast'</v>
      </c>
    </row>
    <row r="2793" spans="1:3">
      <c r="A2793" t="s">
        <v>7000</v>
      </c>
      <c r="B2793" t="s">
        <v>7003</v>
      </c>
      <c r="C2793" t="str">
        <f t="shared" si="43"/>
        <v>KZBatys Qazaqstan oblysy</v>
      </c>
    </row>
    <row r="2794" spans="1:3">
      <c r="A2794" t="s">
        <v>7000</v>
      </c>
      <c r="B2794" t="s">
        <v>7001</v>
      </c>
      <c r="C2794" t="str">
        <f t="shared" si="43"/>
        <v>KZZapadno-Kazahstanskaja oblast'</v>
      </c>
    </row>
    <row r="2795" spans="1:3">
      <c r="A2795" t="s">
        <v>7000</v>
      </c>
      <c r="B2795" t="s">
        <v>7002</v>
      </c>
      <c r="C2795" t="str">
        <f t="shared" si="43"/>
        <v>KZZapadno-Kazakhstanskaya oblast'</v>
      </c>
    </row>
    <row r="2796" spans="1:3">
      <c r="A2796" t="s">
        <v>7025</v>
      </c>
      <c r="B2796" t="s">
        <v>7028</v>
      </c>
      <c r="C2796" t="str">
        <f t="shared" si="43"/>
        <v>KZZhambyl oblysy</v>
      </c>
    </row>
    <row r="2797" spans="1:3">
      <c r="A2797" t="s">
        <v>7025</v>
      </c>
      <c r="B2797" t="s">
        <v>7026</v>
      </c>
      <c r="C2797" t="str">
        <f t="shared" si="43"/>
        <v>KZŽambylskaja oblast'</v>
      </c>
    </row>
    <row r="2798" spans="1:3">
      <c r="A2798" t="s">
        <v>7025</v>
      </c>
      <c r="B2798" t="s">
        <v>7027</v>
      </c>
      <c r="C2798" t="str">
        <f t="shared" si="43"/>
        <v>KZZhambylskaya oblast'</v>
      </c>
    </row>
    <row r="2799" spans="1:3">
      <c r="A2799" t="s">
        <v>6978</v>
      </c>
      <c r="B2799" t="s">
        <v>2282</v>
      </c>
      <c r="C2799" t="str">
        <f t="shared" si="43"/>
        <v>KZAlmaty</v>
      </c>
    </row>
    <row r="2800" spans="1:3">
      <c r="A2800" t="s">
        <v>6978</v>
      </c>
      <c r="B2800" t="s">
        <v>2282</v>
      </c>
      <c r="C2800" t="str">
        <f t="shared" si="43"/>
        <v>KZAlmaty</v>
      </c>
    </row>
    <row r="2801" spans="1:3">
      <c r="A2801" t="s">
        <v>6978</v>
      </c>
      <c r="B2801" t="s">
        <v>2282</v>
      </c>
      <c r="C2801" t="str">
        <f t="shared" si="43"/>
        <v>KZAlmaty</v>
      </c>
    </row>
    <row r="2802" spans="1:3">
      <c r="A2802" t="s">
        <v>7012</v>
      </c>
      <c r="B2802" t="s">
        <v>2281</v>
      </c>
      <c r="C2802" t="str">
        <f t="shared" si="43"/>
        <v>KZAstana</v>
      </c>
    </row>
    <row r="2803" spans="1:3">
      <c r="A2803" t="s">
        <v>7012</v>
      </c>
      <c r="B2803" t="s">
        <v>2281</v>
      </c>
      <c r="C2803" t="str">
        <f t="shared" si="43"/>
        <v>KZAstana</v>
      </c>
    </row>
    <row r="2804" spans="1:3">
      <c r="A2804" t="s">
        <v>7012</v>
      </c>
      <c r="B2804" t="s">
        <v>2281</v>
      </c>
      <c r="C2804" t="str">
        <f t="shared" si="43"/>
        <v>KZAstana</v>
      </c>
    </row>
    <row r="2805" spans="1:3">
      <c r="A2805" t="s">
        <v>12733</v>
      </c>
      <c r="B2805" t="s">
        <v>12826</v>
      </c>
      <c r="C2805" t="str">
        <f t="shared" si="43"/>
        <v>KZBayqongyr</v>
      </c>
    </row>
    <row r="2806" spans="1:3">
      <c r="A2806" t="s">
        <v>12733</v>
      </c>
      <c r="B2806" t="s">
        <v>12825</v>
      </c>
      <c r="C2806" t="str">
        <f t="shared" si="43"/>
        <v>KZBajkonyr</v>
      </c>
    </row>
    <row r="2807" spans="1:3">
      <c r="A2807" t="s">
        <v>12733</v>
      </c>
      <c r="B2807" t="s">
        <v>12827</v>
      </c>
      <c r="C2807" t="str">
        <f t="shared" si="43"/>
        <v>KZBaykonyr</v>
      </c>
    </row>
    <row r="2808" spans="1:3">
      <c r="A2808" t="s">
        <v>13451</v>
      </c>
      <c r="B2808" t="s">
        <v>13563</v>
      </c>
      <c r="C2808" t="str">
        <f t="shared" si="43"/>
        <v>KZShymkent</v>
      </c>
    </row>
    <row r="2809" spans="1:3">
      <c r="A2809" t="s">
        <v>13451</v>
      </c>
      <c r="B2809" t="s">
        <v>13562</v>
      </c>
      <c r="C2809" t="str">
        <f t="shared" si="43"/>
        <v>KZŠimkent</v>
      </c>
    </row>
    <row r="2810" spans="1:3">
      <c r="A2810" t="s">
        <v>13451</v>
      </c>
      <c r="B2810" t="s">
        <v>13563</v>
      </c>
      <c r="C2810" t="str">
        <f t="shared" si="43"/>
        <v>KZShymkent</v>
      </c>
    </row>
    <row r="2811" spans="1:3">
      <c r="A2811" t="s">
        <v>7060</v>
      </c>
      <c r="B2811" t="s">
        <v>12828</v>
      </c>
      <c r="C2811" t="str">
        <f t="shared" si="43"/>
        <v>LAViangchan</v>
      </c>
    </row>
    <row r="2812" spans="1:3">
      <c r="A2812" t="s">
        <v>7063</v>
      </c>
      <c r="B2812" t="s">
        <v>7064</v>
      </c>
      <c r="C2812" t="str">
        <f t="shared" si="43"/>
        <v>LAAttapu</v>
      </c>
    </row>
    <row r="2813" spans="1:3">
      <c r="A2813" t="s">
        <v>7037</v>
      </c>
      <c r="B2813" t="s">
        <v>7038</v>
      </c>
      <c r="C2813" t="str">
        <f t="shared" si="43"/>
        <v>LABokèo</v>
      </c>
    </row>
    <row r="2814" spans="1:3">
      <c r="A2814" t="s">
        <v>7033</v>
      </c>
      <c r="B2814" t="s">
        <v>7034</v>
      </c>
      <c r="C2814" t="str">
        <f t="shared" si="43"/>
        <v>LABolikhamxai</v>
      </c>
    </row>
    <row r="2815" spans="1:3">
      <c r="A2815" t="s">
        <v>7039</v>
      </c>
      <c r="B2815" t="s">
        <v>7040</v>
      </c>
      <c r="C2815" t="str">
        <f t="shared" si="43"/>
        <v>LAChampasak</v>
      </c>
    </row>
    <row r="2816" spans="1:3">
      <c r="A2816" t="s">
        <v>7045</v>
      </c>
      <c r="B2816" t="s">
        <v>7046</v>
      </c>
      <c r="C2816" t="str">
        <f t="shared" si="43"/>
        <v>LAHouaphan</v>
      </c>
    </row>
    <row r="2817" spans="1:3">
      <c r="A2817" t="s">
        <v>7047</v>
      </c>
      <c r="B2817" t="s">
        <v>7048</v>
      </c>
      <c r="C2817" t="str">
        <f t="shared" si="43"/>
        <v>LAKhammouan</v>
      </c>
    </row>
    <row r="2818" spans="1:3">
      <c r="A2818" t="s">
        <v>7054</v>
      </c>
      <c r="B2818" t="s">
        <v>7055</v>
      </c>
      <c r="C2818" t="str">
        <f t="shared" si="43"/>
        <v>LALouang Namtha</v>
      </c>
    </row>
    <row r="2819" spans="1:3">
      <c r="A2819" t="s">
        <v>7056</v>
      </c>
      <c r="B2819" t="s">
        <v>7057</v>
      </c>
      <c r="C2819" t="str">
        <f t="shared" ref="C2819:C2882" si="44">LEFT(A2819,2)&amp;B2819</f>
        <v>LALouangphabang</v>
      </c>
    </row>
    <row r="2820" spans="1:3">
      <c r="A2820" t="s">
        <v>7058</v>
      </c>
      <c r="B2820" t="s">
        <v>7059</v>
      </c>
      <c r="C2820" t="str">
        <f t="shared" si="44"/>
        <v>LAOudômxai</v>
      </c>
    </row>
    <row r="2821" spans="1:3">
      <c r="A2821" t="s">
        <v>7065</v>
      </c>
      <c r="B2821" t="s">
        <v>7066</v>
      </c>
      <c r="C2821" t="str">
        <f t="shared" si="44"/>
        <v>LAPhôngsali</v>
      </c>
    </row>
    <row r="2822" spans="1:3">
      <c r="A2822" t="s">
        <v>7049</v>
      </c>
      <c r="B2822" t="s">
        <v>7050</v>
      </c>
      <c r="C2822" t="str">
        <f t="shared" si="44"/>
        <v>LASalavan</v>
      </c>
    </row>
    <row r="2823" spans="1:3">
      <c r="A2823" t="s">
        <v>7041</v>
      </c>
      <c r="B2823" t="s">
        <v>7042</v>
      </c>
      <c r="C2823" t="str">
        <f t="shared" si="44"/>
        <v>LASavannakhét</v>
      </c>
    </row>
    <row r="2824" spans="1:3">
      <c r="A2824" t="s">
        <v>7051</v>
      </c>
      <c r="B2824" t="s">
        <v>12828</v>
      </c>
      <c r="C2824" t="str">
        <f t="shared" si="44"/>
        <v>LAViangchan</v>
      </c>
    </row>
    <row r="2825" spans="1:3">
      <c r="A2825" t="s">
        <v>7052</v>
      </c>
      <c r="B2825" t="s">
        <v>7053</v>
      </c>
      <c r="C2825" t="str">
        <f t="shared" si="44"/>
        <v>LAXaignabouli</v>
      </c>
    </row>
    <row r="2826" spans="1:3">
      <c r="A2826" t="s">
        <v>7035</v>
      </c>
      <c r="B2826" t="s">
        <v>7036</v>
      </c>
      <c r="C2826" t="str">
        <f t="shared" si="44"/>
        <v>LAXékong</v>
      </c>
    </row>
    <row r="2827" spans="1:3">
      <c r="A2827" t="s">
        <v>7043</v>
      </c>
      <c r="B2827" t="s">
        <v>7044</v>
      </c>
      <c r="C2827" t="str">
        <f t="shared" si="44"/>
        <v>LAXiangkhouang</v>
      </c>
    </row>
    <row r="2828" spans="1:3">
      <c r="A2828" t="s">
        <v>7061</v>
      </c>
      <c r="B2828" t="s">
        <v>7062</v>
      </c>
      <c r="C2828" t="str">
        <f t="shared" si="44"/>
        <v>LAXaisômboun</v>
      </c>
    </row>
    <row r="2829" spans="1:3">
      <c r="A2829" t="s">
        <v>7085</v>
      </c>
      <c r="B2829" t="s">
        <v>7087</v>
      </c>
      <c r="C2829" t="str">
        <f t="shared" si="44"/>
        <v>LB‘Akkār</v>
      </c>
    </row>
    <row r="2830" spans="1:3">
      <c r="A2830" t="s">
        <v>7085</v>
      </c>
      <c r="B2830" t="s">
        <v>7086</v>
      </c>
      <c r="C2830" t="str">
        <f t="shared" si="44"/>
        <v>LBAakkâr</v>
      </c>
    </row>
    <row r="2831" spans="1:3">
      <c r="A2831" t="s">
        <v>7076</v>
      </c>
      <c r="B2831" t="s">
        <v>7077</v>
      </c>
      <c r="C2831" t="str">
        <f t="shared" si="44"/>
        <v>LBAsh Shimāl</v>
      </c>
    </row>
    <row r="2832" spans="1:3">
      <c r="A2832" t="s">
        <v>7076</v>
      </c>
      <c r="B2832" t="s">
        <v>7078</v>
      </c>
      <c r="C2832" t="str">
        <f t="shared" si="44"/>
        <v>LBLiban-Nord</v>
      </c>
    </row>
    <row r="2833" spans="1:3">
      <c r="A2833" t="s">
        <v>7070</v>
      </c>
      <c r="B2833" t="s">
        <v>7071</v>
      </c>
      <c r="C2833" t="str">
        <f t="shared" si="44"/>
        <v>LBBayrūt</v>
      </c>
    </row>
    <row r="2834" spans="1:3">
      <c r="A2834" t="s">
        <v>7070</v>
      </c>
      <c r="B2834" t="s">
        <v>7072</v>
      </c>
      <c r="C2834" t="str">
        <f t="shared" si="44"/>
        <v>LBBeyrouth</v>
      </c>
    </row>
    <row r="2835" spans="1:3">
      <c r="A2835" t="s">
        <v>7079</v>
      </c>
      <c r="B2835" t="s">
        <v>7080</v>
      </c>
      <c r="C2835" t="str">
        <f t="shared" si="44"/>
        <v>LBB‘alabak-Al Hirmil</v>
      </c>
    </row>
    <row r="2836" spans="1:3">
      <c r="A2836" t="s">
        <v>7079</v>
      </c>
      <c r="B2836" t="s">
        <v>7081</v>
      </c>
      <c r="C2836" t="str">
        <f t="shared" si="44"/>
        <v>LBBaalbek-Hermel</v>
      </c>
    </row>
    <row r="2837" spans="1:3">
      <c r="A2837" t="s">
        <v>7088</v>
      </c>
      <c r="B2837" t="s">
        <v>7089</v>
      </c>
      <c r="C2837" t="str">
        <f t="shared" si="44"/>
        <v>LBBéqaa</v>
      </c>
    </row>
    <row r="2838" spans="1:3">
      <c r="A2838" t="s">
        <v>7088</v>
      </c>
      <c r="B2838" t="s">
        <v>7090</v>
      </c>
      <c r="C2838" t="str">
        <f t="shared" si="44"/>
        <v>LBAl Biqā‘</v>
      </c>
    </row>
    <row r="2839" spans="1:3">
      <c r="A2839" t="s">
        <v>7082</v>
      </c>
      <c r="B2839" t="s">
        <v>7083</v>
      </c>
      <c r="C2839" t="str">
        <f t="shared" si="44"/>
        <v>LBAl Janūb</v>
      </c>
    </row>
    <row r="2840" spans="1:3">
      <c r="A2840" t="s">
        <v>7082</v>
      </c>
      <c r="B2840" t="s">
        <v>7084</v>
      </c>
      <c r="C2840" t="str">
        <f t="shared" si="44"/>
        <v>LBLiban-Sud</v>
      </c>
    </row>
    <row r="2841" spans="1:3">
      <c r="A2841" t="s">
        <v>7067</v>
      </c>
      <c r="B2841" t="s">
        <v>7068</v>
      </c>
      <c r="C2841" t="str">
        <f t="shared" si="44"/>
        <v>LBMont-Liban</v>
      </c>
    </row>
    <row r="2842" spans="1:3">
      <c r="A2842" t="s">
        <v>7067</v>
      </c>
      <c r="B2842" t="s">
        <v>7069</v>
      </c>
      <c r="C2842" t="str">
        <f t="shared" si="44"/>
        <v>LBJabal Lubnān</v>
      </c>
    </row>
    <row r="2843" spans="1:3">
      <c r="A2843" t="s">
        <v>7073</v>
      </c>
      <c r="B2843" t="s">
        <v>7074</v>
      </c>
      <c r="C2843" t="str">
        <f t="shared" si="44"/>
        <v>LBNabatîyé</v>
      </c>
    </row>
    <row r="2844" spans="1:3">
      <c r="A2844" t="s">
        <v>7073</v>
      </c>
      <c r="B2844" t="s">
        <v>7075</v>
      </c>
      <c r="C2844" t="str">
        <f t="shared" si="44"/>
        <v>LBAn Nabaţīyah</v>
      </c>
    </row>
    <row r="2845" spans="1:3">
      <c r="A2845" t="s">
        <v>7093</v>
      </c>
      <c r="B2845" t="s">
        <v>7094</v>
      </c>
      <c r="C2845" t="str">
        <f t="shared" si="44"/>
        <v>LCAnse la Raye</v>
      </c>
    </row>
    <row r="2846" spans="1:3">
      <c r="A2846" t="s">
        <v>7105</v>
      </c>
      <c r="B2846" t="s">
        <v>7106</v>
      </c>
      <c r="C2846" t="str">
        <f t="shared" si="44"/>
        <v>LCCastries</v>
      </c>
    </row>
    <row r="2847" spans="1:3">
      <c r="A2847" t="s">
        <v>7091</v>
      </c>
      <c r="B2847" t="s">
        <v>7092</v>
      </c>
      <c r="C2847" t="str">
        <f t="shared" si="44"/>
        <v>LCChoiseul</v>
      </c>
    </row>
    <row r="2848" spans="1:3">
      <c r="A2848" t="s">
        <v>7107</v>
      </c>
      <c r="B2848" t="s">
        <v>7108</v>
      </c>
      <c r="C2848" t="str">
        <f t="shared" si="44"/>
        <v>LCDennery</v>
      </c>
    </row>
    <row r="2849" spans="1:3">
      <c r="A2849" t="s">
        <v>7095</v>
      </c>
      <c r="B2849" t="s">
        <v>7096</v>
      </c>
      <c r="C2849" t="str">
        <f t="shared" si="44"/>
        <v>LCGros Islet</v>
      </c>
    </row>
    <row r="2850" spans="1:3">
      <c r="A2850" t="s">
        <v>7099</v>
      </c>
      <c r="B2850" t="s">
        <v>7100</v>
      </c>
      <c r="C2850" t="str">
        <f t="shared" si="44"/>
        <v>LCLaborie</v>
      </c>
    </row>
    <row r="2851" spans="1:3">
      <c r="A2851" t="s">
        <v>7109</v>
      </c>
      <c r="B2851" t="s">
        <v>7110</v>
      </c>
      <c r="C2851" t="str">
        <f t="shared" si="44"/>
        <v>LCMicoud</v>
      </c>
    </row>
    <row r="2852" spans="1:3">
      <c r="A2852" t="s">
        <v>7101</v>
      </c>
      <c r="B2852" t="s">
        <v>7102</v>
      </c>
      <c r="C2852" t="str">
        <f t="shared" si="44"/>
        <v>LCSoufrière</v>
      </c>
    </row>
    <row r="2853" spans="1:3">
      <c r="A2853" t="s">
        <v>7103</v>
      </c>
      <c r="B2853" t="s">
        <v>7104</v>
      </c>
      <c r="C2853" t="str">
        <f t="shared" si="44"/>
        <v>LCVieux Fort</v>
      </c>
    </row>
    <row r="2854" spans="1:3">
      <c r="A2854" t="s">
        <v>7097</v>
      </c>
      <c r="B2854" t="s">
        <v>7098</v>
      </c>
      <c r="C2854" t="str">
        <f t="shared" si="44"/>
        <v>LCCanaries</v>
      </c>
    </row>
    <row r="2855" spans="1:3">
      <c r="A2855" t="s">
        <v>7117</v>
      </c>
      <c r="B2855" t="s">
        <v>7118</v>
      </c>
      <c r="C2855" t="str">
        <f t="shared" si="44"/>
        <v>LIBalzers</v>
      </c>
    </row>
    <row r="2856" spans="1:3">
      <c r="A2856" t="s">
        <v>7119</v>
      </c>
      <c r="B2856" t="s">
        <v>7120</v>
      </c>
      <c r="C2856" t="str">
        <f t="shared" si="44"/>
        <v>LIEschen</v>
      </c>
    </row>
    <row r="2857" spans="1:3">
      <c r="A2857" t="s">
        <v>7111</v>
      </c>
      <c r="B2857" t="s">
        <v>7112</v>
      </c>
      <c r="C2857" t="str">
        <f t="shared" si="44"/>
        <v>LIGamprin</v>
      </c>
    </row>
    <row r="2858" spans="1:3">
      <c r="A2858" t="s">
        <v>7125</v>
      </c>
      <c r="B2858" t="s">
        <v>7126</v>
      </c>
      <c r="C2858" t="str">
        <f t="shared" si="44"/>
        <v>LIMauren</v>
      </c>
    </row>
    <row r="2859" spans="1:3">
      <c r="A2859" t="s">
        <v>7113</v>
      </c>
      <c r="B2859" t="s">
        <v>7114</v>
      </c>
      <c r="C2859" t="str">
        <f t="shared" si="44"/>
        <v>LIPlanken</v>
      </c>
    </row>
    <row r="2860" spans="1:3">
      <c r="A2860" t="s">
        <v>7115</v>
      </c>
      <c r="B2860" t="s">
        <v>7116</v>
      </c>
      <c r="C2860" t="str">
        <f t="shared" si="44"/>
        <v>LIRuggell</v>
      </c>
    </row>
    <row r="2861" spans="1:3">
      <c r="A2861" t="s">
        <v>7127</v>
      </c>
      <c r="B2861" t="s">
        <v>7128</v>
      </c>
      <c r="C2861" t="str">
        <f t="shared" si="44"/>
        <v>LISchaan</v>
      </c>
    </row>
    <row r="2862" spans="1:3">
      <c r="A2862" t="s">
        <v>7121</v>
      </c>
      <c r="B2862" t="s">
        <v>7122</v>
      </c>
      <c r="C2862" t="str">
        <f t="shared" si="44"/>
        <v>LISchellenberg</v>
      </c>
    </row>
    <row r="2863" spans="1:3">
      <c r="A2863" t="s">
        <v>7131</v>
      </c>
      <c r="B2863" t="s">
        <v>7132</v>
      </c>
      <c r="C2863" t="str">
        <f t="shared" si="44"/>
        <v>LITriesen</v>
      </c>
    </row>
    <row r="2864" spans="1:3">
      <c r="A2864" t="s">
        <v>7129</v>
      </c>
      <c r="B2864" t="s">
        <v>7130</v>
      </c>
      <c r="C2864" t="str">
        <f t="shared" si="44"/>
        <v>LITriesenberg</v>
      </c>
    </row>
    <row r="2865" spans="1:3">
      <c r="A2865" t="s">
        <v>7123</v>
      </c>
      <c r="B2865" t="s">
        <v>7124</v>
      </c>
      <c r="C2865" t="str">
        <f t="shared" si="44"/>
        <v>LIVaduz</v>
      </c>
    </row>
    <row r="2866" spans="1:3">
      <c r="A2866" t="s">
        <v>7187</v>
      </c>
      <c r="B2866" t="s">
        <v>7190</v>
      </c>
      <c r="C2866" t="str">
        <f t="shared" si="44"/>
        <v>LKWestern Province</v>
      </c>
    </row>
    <row r="2867" spans="1:3">
      <c r="A2867" t="s">
        <v>7187</v>
      </c>
      <c r="B2867" t="s">
        <v>7188</v>
      </c>
      <c r="C2867" t="str">
        <f t="shared" si="44"/>
        <v>LKBasnāhira paḷāta</v>
      </c>
    </row>
    <row r="2868" spans="1:3">
      <c r="A2868" t="s">
        <v>7187</v>
      </c>
      <c r="B2868" t="s">
        <v>7189</v>
      </c>
      <c r="C2868" t="str">
        <f t="shared" si="44"/>
        <v>LKMel mākāṇam</v>
      </c>
    </row>
    <row r="2869" spans="1:3">
      <c r="A2869" t="s">
        <v>7149</v>
      </c>
      <c r="B2869" t="s">
        <v>7152</v>
      </c>
      <c r="C2869" t="str">
        <f t="shared" si="44"/>
        <v>LKColombo</v>
      </c>
    </row>
    <row r="2870" spans="1:3">
      <c r="A2870" t="s">
        <v>7149</v>
      </c>
      <c r="B2870" t="s">
        <v>7150</v>
      </c>
      <c r="C2870" t="str">
        <f t="shared" si="44"/>
        <v>LKKŏḷamba</v>
      </c>
    </row>
    <row r="2871" spans="1:3">
      <c r="A2871" t="s">
        <v>7149</v>
      </c>
      <c r="B2871" t="s">
        <v>7151</v>
      </c>
      <c r="C2871" t="str">
        <f t="shared" si="44"/>
        <v>LKKŏl̮umpu</v>
      </c>
    </row>
    <row r="2872" spans="1:3">
      <c r="A2872" t="s">
        <v>7165</v>
      </c>
      <c r="B2872" t="s">
        <v>7167</v>
      </c>
      <c r="C2872" t="str">
        <f t="shared" si="44"/>
        <v>LKGampaha</v>
      </c>
    </row>
    <row r="2873" spans="1:3">
      <c r="A2873" t="s">
        <v>7165</v>
      </c>
      <c r="B2873" t="s">
        <v>7167</v>
      </c>
      <c r="C2873" t="str">
        <f t="shared" si="44"/>
        <v>LKGampaha</v>
      </c>
    </row>
    <row r="2874" spans="1:3">
      <c r="A2874" t="s">
        <v>7165</v>
      </c>
      <c r="B2874" t="s">
        <v>7166</v>
      </c>
      <c r="C2874" t="str">
        <f t="shared" si="44"/>
        <v>LKKampahā</v>
      </c>
    </row>
    <row r="2875" spans="1:3">
      <c r="A2875" t="s">
        <v>7214</v>
      </c>
      <c r="B2875" t="s">
        <v>7217</v>
      </c>
      <c r="C2875" t="str">
        <f t="shared" si="44"/>
        <v>LKKalutara</v>
      </c>
    </row>
    <row r="2876" spans="1:3">
      <c r="A2876" t="s">
        <v>7214</v>
      </c>
      <c r="B2876" t="s">
        <v>7215</v>
      </c>
      <c r="C2876" t="str">
        <f t="shared" si="44"/>
        <v>LKKaḷutara</v>
      </c>
    </row>
    <row r="2877" spans="1:3">
      <c r="A2877" t="s">
        <v>7214</v>
      </c>
      <c r="B2877" t="s">
        <v>7216</v>
      </c>
      <c r="C2877" t="str">
        <f t="shared" si="44"/>
        <v>LKKaḷuttuṟai</v>
      </c>
    </row>
    <row r="2878" spans="1:3">
      <c r="A2878" t="s">
        <v>7145</v>
      </c>
      <c r="B2878" t="s">
        <v>7148</v>
      </c>
      <c r="C2878" t="str">
        <f t="shared" si="44"/>
        <v>LKCentral Province</v>
      </c>
    </row>
    <row r="2879" spans="1:3">
      <c r="A2879" t="s">
        <v>7145</v>
      </c>
      <c r="B2879" t="s">
        <v>7147</v>
      </c>
      <c r="C2879" t="str">
        <f t="shared" si="44"/>
        <v>LKMadhyama paḷāta</v>
      </c>
    </row>
    <row r="2880" spans="1:3">
      <c r="A2880" t="s">
        <v>7145</v>
      </c>
      <c r="B2880" t="s">
        <v>7146</v>
      </c>
      <c r="C2880" t="str">
        <f t="shared" si="44"/>
        <v>LKMattiya mākāṇam</v>
      </c>
    </row>
    <row r="2881" spans="1:3">
      <c r="A2881" t="s">
        <v>7218</v>
      </c>
      <c r="B2881" t="s">
        <v>7221</v>
      </c>
      <c r="C2881" t="str">
        <f t="shared" si="44"/>
        <v>LKKandy</v>
      </c>
    </row>
    <row r="2882" spans="1:3">
      <c r="A2882" t="s">
        <v>7218</v>
      </c>
      <c r="B2882" t="s">
        <v>7219</v>
      </c>
      <c r="C2882" t="str">
        <f t="shared" si="44"/>
        <v>LKMahanuvara</v>
      </c>
    </row>
    <row r="2883" spans="1:3">
      <c r="A2883" t="s">
        <v>7218</v>
      </c>
      <c r="B2883" t="s">
        <v>7220</v>
      </c>
      <c r="C2883" t="str">
        <f t="shared" ref="C2883:C2946" si="45">LEFT(A2883,2)&amp;B2883</f>
        <v>LKKaṇṭi</v>
      </c>
    </row>
    <row r="2884" spans="1:3">
      <c r="A2884" t="s">
        <v>7238</v>
      </c>
      <c r="B2884" t="s">
        <v>7241</v>
      </c>
      <c r="C2884" t="str">
        <f t="shared" si="45"/>
        <v>LKMatale</v>
      </c>
    </row>
    <row r="2885" spans="1:3">
      <c r="A2885" t="s">
        <v>7238</v>
      </c>
      <c r="B2885" t="s">
        <v>7240</v>
      </c>
      <c r="C2885" t="str">
        <f t="shared" si="45"/>
        <v>LKMātale</v>
      </c>
    </row>
    <row r="2886" spans="1:3">
      <c r="A2886" t="s">
        <v>7238</v>
      </c>
      <c r="B2886" t="s">
        <v>7239</v>
      </c>
      <c r="C2886" t="str">
        <f t="shared" si="45"/>
        <v>LKMāttaḷai</v>
      </c>
    </row>
    <row r="2887" spans="1:3">
      <c r="A2887" t="s">
        <v>7258</v>
      </c>
      <c r="B2887" t="s">
        <v>7261</v>
      </c>
      <c r="C2887" t="str">
        <f t="shared" si="45"/>
        <v>LKNuwara Eliya</v>
      </c>
    </row>
    <row r="2888" spans="1:3">
      <c r="A2888" t="s">
        <v>7258</v>
      </c>
      <c r="B2888" t="s">
        <v>7259</v>
      </c>
      <c r="C2888" t="str">
        <f t="shared" si="45"/>
        <v>LKNuvara Ĕliya</v>
      </c>
    </row>
    <row r="2889" spans="1:3">
      <c r="A2889" t="s">
        <v>7258</v>
      </c>
      <c r="B2889" t="s">
        <v>7260</v>
      </c>
      <c r="C2889" t="str">
        <f t="shared" si="45"/>
        <v>LKNuvarĕliyā</v>
      </c>
    </row>
    <row r="2890" spans="1:3">
      <c r="A2890" t="s">
        <v>7161</v>
      </c>
      <c r="B2890" t="s">
        <v>7164</v>
      </c>
      <c r="C2890" t="str">
        <f t="shared" si="45"/>
        <v>LKSouthern Province</v>
      </c>
    </row>
    <row r="2891" spans="1:3">
      <c r="A2891" t="s">
        <v>7161</v>
      </c>
      <c r="B2891" t="s">
        <v>7162</v>
      </c>
      <c r="C2891" t="str">
        <f t="shared" si="45"/>
        <v>LKDakuṇu paḷāta</v>
      </c>
    </row>
    <row r="2892" spans="1:3">
      <c r="A2892" t="s">
        <v>7161</v>
      </c>
      <c r="B2892" t="s">
        <v>7163</v>
      </c>
      <c r="C2892" t="str">
        <f t="shared" si="45"/>
        <v>LKTĕṉ mākāṇam</v>
      </c>
    </row>
    <row r="2893" spans="1:3">
      <c r="A2893" t="s">
        <v>7157</v>
      </c>
      <c r="B2893" t="s">
        <v>7160</v>
      </c>
      <c r="C2893" t="str">
        <f t="shared" si="45"/>
        <v>LKGalle</v>
      </c>
    </row>
    <row r="2894" spans="1:3">
      <c r="A2894" t="s">
        <v>7157</v>
      </c>
      <c r="B2894" t="s">
        <v>7159</v>
      </c>
      <c r="C2894" t="str">
        <f t="shared" si="45"/>
        <v>LKGālla</v>
      </c>
    </row>
    <row r="2895" spans="1:3">
      <c r="A2895" t="s">
        <v>7157</v>
      </c>
      <c r="B2895" t="s">
        <v>7158</v>
      </c>
      <c r="C2895" t="str">
        <f t="shared" si="45"/>
        <v>LKKāli</v>
      </c>
    </row>
    <row r="2896" spans="1:3">
      <c r="A2896" t="s">
        <v>7234</v>
      </c>
      <c r="B2896" t="s">
        <v>7237</v>
      </c>
      <c r="C2896" t="str">
        <f t="shared" si="45"/>
        <v>LKMatara</v>
      </c>
    </row>
    <row r="2897" spans="1:3">
      <c r="A2897" t="s">
        <v>7234</v>
      </c>
      <c r="B2897" t="s">
        <v>7236</v>
      </c>
      <c r="C2897" t="str">
        <f t="shared" si="45"/>
        <v>LKMātara</v>
      </c>
    </row>
    <row r="2898" spans="1:3">
      <c r="A2898" t="s">
        <v>7234</v>
      </c>
      <c r="B2898" t="s">
        <v>7235</v>
      </c>
      <c r="C2898" t="str">
        <f t="shared" si="45"/>
        <v>LKMāttaṛai</v>
      </c>
    </row>
    <row r="2899" spans="1:3">
      <c r="A2899" t="s">
        <v>7168</v>
      </c>
      <c r="B2899" t="s">
        <v>7171</v>
      </c>
      <c r="C2899" t="str">
        <f t="shared" si="45"/>
        <v>LKHambantota</v>
      </c>
    </row>
    <row r="2900" spans="1:3">
      <c r="A2900" t="s">
        <v>7168</v>
      </c>
      <c r="B2900" t="s">
        <v>7170</v>
      </c>
      <c r="C2900" t="str">
        <f t="shared" si="45"/>
        <v>LKHambantŏṭa</v>
      </c>
    </row>
    <row r="2901" spans="1:3">
      <c r="A2901" t="s">
        <v>7168</v>
      </c>
      <c r="B2901" t="s">
        <v>7169</v>
      </c>
      <c r="C2901" t="str">
        <f t="shared" si="45"/>
        <v>LKAmpāntōṭṭai</v>
      </c>
    </row>
    <row r="2902" spans="1:3">
      <c r="A2902" t="s">
        <v>7202</v>
      </c>
      <c r="B2902" t="s">
        <v>7205</v>
      </c>
      <c r="C2902" t="str">
        <f t="shared" si="45"/>
        <v>LKNorthern Province</v>
      </c>
    </row>
    <row r="2903" spans="1:3">
      <c r="A2903" t="s">
        <v>7202</v>
      </c>
      <c r="B2903" t="s">
        <v>7203</v>
      </c>
      <c r="C2903" t="str">
        <f t="shared" si="45"/>
        <v>LKUturu paḷāta</v>
      </c>
    </row>
    <row r="2904" spans="1:3">
      <c r="A2904" t="s">
        <v>7202</v>
      </c>
      <c r="B2904" t="s">
        <v>7204</v>
      </c>
      <c r="C2904" t="str">
        <f t="shared" si="45"/>
        <v>LKVaṭakku mākāṇam</v>
      </c>
    </row>
    <row r="2905" spans="1:3">
      <c r="A2905" t="s">
        <v>7172</v>
      </c>
      <c r="B2905" t="s">
        <v>7175</v>
      </c>
      <c r="C2905" t="str">
        <f t="shared" si="45"/>
        <v>LKJaffna</v>
      </c>
    </row>
    <row r="2906" spans="1:3">
      <c r="A2906" t="s">
        <v>7172</v>
      </c>
      <c r="B2906" t="s">
        <v>7174</v>
      </c>
      <c r="C2906" t="str">
        <f t="shared" si="45"/>
        <v>LKYāpanaya</v>
      </c>
    </row>
    <row r="2907" spans="1:3">
      <c r="A2907" t="s">
        <v>7172</v>
      </c>
      <c r="B2907" t="s">
        <v>7173</v>
      </c>
      <c r="C2907" t="str">
        <f t="shared" si="45"/>
        <v>LKYāl̮ppāṇam</v>
      </c>
    </row>
    <row r="2908" spans="1:3">
      <c r="A2908" t="s">
        <v>7206</v>
      </c>
      <c r="B2908" t="s">
        <v>7209</v>
      </c>
      <c r="C2908" t="str">
        <f t="shared" si="45"/>
        <v>LKKilinochchi</v>
      </c>
    </row>
    <row r="2909" spans="1:3">
      <c r="A2909" t="s">
        <v>7206</v>
      </c>
      <c r="B2909" t="s">
        <v>7207</v>
      </c>
      <c r="C2909" t="str">
        <f t="shared" si="45"/>
        <v>LKKilinŏchchi</v>
      </c>
    </row>
    <row r="2910" spans="1:3">
      <c r="A2910" t="s">
        <v>7206</v>
      </c>
      <c r="B2910" t="s">
        <v>7208</v>
      </c>
      <c r="C2910" t="str">
        <f t="shared" si="45"/>
        <v>LKKiḷinochchi</v>
      </c>
    </row>
    <row r="2911" spans="1:3">
      <c r="A2911" t="s">
        <v>7230</v>
      </c>
      <c r="B2911" t="s">
        <v>7233</v>
      </c>
      <c r="C2911" t="str">
        <f t="shared" si="45"/>
        <v>LKMannar</v>
      </c>
    </row>
    <row r="2912" spans="1:3">
      <c r="A2912" t="s">
        <v>7230</v>
      </c>
      <c r="B2912" t="s">
        <v>7231</v>
      </c>
      <c r="C2912" t="str">
        <f t="shared" si="45"/>
        <v>LKMannārama</v>
      </c>
    </row>
    <row r="2913" spans="1:3">
      <c r="A2913" t="s">
        <v>7230</v>
      </c>
      <c r="B2913" t="s">
        <v>7232</v>
      </c>
      <c r="C2913" t="str">
        <f t="shared" si="45"/>
        <v>LKMaṉṉār</v>
      </c>
    </row>
    <row r="2914" spans="1:3">
      <c r="A2914" t="s">
        <v>7137</v>
      </c>
      <c r="B2914" t="s">
        <v>7140</v>
      </c>
      <c r="C2914" t="str">
        <f t="shared" si="45"/>
        <v>LKVavuniya</v>
      </c>
    </row>
    <row r="2915" spans="1:3">
      <c r="A2915" t="s">
        <v>7137</v>
      </c>
      <c r="B2915" t="s">
        <v>7139</v>
      </c>
      <c r="C2915" t="str">
        <f t="shared" si="45"/>
        <v>LKVavuniyāva</v>
      </c>
    </row>
    <row r="2916" spans="1:3">
      <c r="A2916" t="s">
        <v>7137</v>
      </c>
      <c r="B2916" t="s">
        <v>7138</v>
      </c>
      <c r="C2916" t="str">
        <f t="shared" si="45"/>
        <v>LKVavuṉiyā</v>
      </c>
    </row>
    <row r="2917" spans="1:3">
      <c r="A2917" t="s">
        <v>7246</v>
      </c>
      <c r="B2917" t="s">
        <v>7249</v>
      </c>
      <c r="C2917" t="str">
        <f t="shared" si="45"/>
        <v>LKMullaittivu</v>
      </c>
    </row>
    <row r="2918" spans="1:3">
      <c r="A2918" t="s">
        <v>7246</v>
      </c>
      <c r="B2918" t="s">
        <v>7247</v>
      </c>
      <c r="C2918" t="str">
        <f t="shared" si="45"/>
        <v>LKMulativ</v>
      </c>
    </row>
    <row r="2919" spans="1:3">
      <c r="A2919" t="s">
        <v>7246</v>
      </c>
      <c r="B2919" t="s">
        <v>7248</v>
      </c>
      <c r="C2919" t="str">
        <f t="shared" si="45"/>
        <v>LKMullaittīvu</v>
      </c>
    </row>
    <row r="2920" spans="1:3">
      <c r="A2920" t="s">
        <v>7226</v>
      </c>
      <c r="B2920" t="s">
        <v>7229</v>
      </c>
      <c r="C2920" t="str">
        <f t="shared" si="45"/>
        <v>LKEastern Province</v>
      </c>
    </row>
    <row r="2921" spans="1:3">
      <c r="A2921" t="s">
        <v>7226</v>
      </c>
      <c r="B2921" t="s">
        <v>7227</v>
      </c>
      <c r="C2921" t="str">
        <f t="shared" si="45"/>
        <v>LKNæ̆gĕnahira paḷāta</v>
      </c>
    </row>
    <row r="2922" spans="1:3">
      <c r="A2922" t="s">
        <v>7226</v>
      </c>
      <c r="B2922" t="s">
        <v>7228</v>
      </c>
      <c r="C2922" t="str">
        <f t="shared" si="45"/>
        <v>LKKil̮akku mākāṇam</v>
      </c>
    </row>
    <row r="2923" spans="1:3">
      <c r="A2923" t="s">
        <v>7153</v>
      </c>
      <c r="B2923" t="s">
        <v>7156</v>
      </c>
      <c r="C2923" t="str">
        <f t="shared" si="45"/>
        <v>LKBatticaloa</v>
      </c>
    </row>
    <row r="2924" spans="1:3">
      <c r="A2924" t="s">
        <v>7153</v>
      </c>
      <c r="B2924" t="s">
        <v>7155</v>
      </c>
      <c r="C2924" t="str">
        <f t="shared" si="45"/>
        <v>LKMaḍakalapuva</v>
      </c>
    </row>
    <row r="2925" spans="1:3">
      <c r="A2925" t="s">
        <v>7153</v>
      </c>
      <c r="B2925" t="s">
        <v>7154</v>
      </c>
      <c r="C2925" t="str">
        <f t="shared" si="45"/>
        <v>LKMaṭṭakkaḷappu</v>
      </c>
    </row>
    <row r="2926" spans="1:3">
      <c r="A2926" t="s">
        <v>7191</v>
      </c>
      <c r="B2926" t="s">
        <v>7194</v>
      </c>
      <c r="C2926" t="str">
        <f t="shared" si="45"/>
        <v>LKAmpara</v>
      </c>
    </row>
    <row r="2927" spans="1:3">
      <c r="A2927" t="s">
        <v>7191</v>
      </c>
      <c r="B2927" t="s">
        <v>7193</v>
      </c>
      <c r="C2927" t="str">
        <f t="shared" si="45"/>
        <v>LKAmpāra</v>
      </c>
    </row>
    <row r="2928" spans="1:3">
      <c r="A2928" t="s">
        <v>7191</v>
      </c>
      <c r="B2928" t="s">
        <v>7192</v>
      </c>
      <c r="C2928" t="str">
        <f t="shared" si="45"/>
        <v>LKAmpāṟai</v>
      </c>
    </row>
    <row r="2929" spans="1:3">
      <c r="A2929" t="s">
        <v>7141</v>
      </c>
      <c r="B2929" t="s">
        <v>7144</v>
      </c>
      <c r="C2929" t="str">
        <f t="shared" si="45"/>
        <v>LKTrincomalee</v>
      </c>
    </row>
    <row r="2930" spans="1:3">
      <c r="A2930" t="s">
        <v>7141</v>
      </c>
      <c r="B2930" t="s">
        <v>7143</v>
      </c>
      <c r="C2930" t="str">
        <f t="shared" si="45"/>
        <v>LKTrikuṇāmalaya</v>
      </c>
    </row>
    <row r="2931" spans="1:3">
      <c r="A2931" t="s">
        <v>7141</v>
      </c>
      <c r="B2931" t="s">
        <v>7142</v>
      </c>
      <c r="C2931" t="str">
        <f t="shared" si="45"/>
        <v>LKTirukŏṇamalai</v>
      </c>
    </row>
    <row r="2932" spans="1:3">
      <c r="A2932" t="s">
        <v>7242</v>
      </c>
      <c r="B2932" t="s">
        <v>7245</v>
      </c>
      <c r="C2932" t="str">
        <f t="shared" si="45"/>
        <v>LKNorth Western Province</v>
      </c>
    </row>
    <row r="2933" spans="1:3">
      <c r="A2933" t="s">
        <v>7242</v>
      </c>
      <c r="B2933" t="s">
        <v>7243</v>
      </c>
      <c r="C2933" t="str">
        <f t="shared" si="45"/>
        <v>LKVayamba paḷāta</v>
      </c>
    </row>
    <row r="2934" spans="1:3">
      <c r="A2934" t="s">
        <v>7242</v>
      </c>
      <c r="B2934" t="s">
        <v>7244</v>
      </c>
      <c r="C2934" t="str">
        <f t="shared" si="45"/>
        <v>LKVaṭamel mākāṇam</v>
      </c>
    </row>
    <row r="2935" spans="1:3">
      <c r="A2935" t="s">
        <v>7222</v>
      </c>
      <c r="B2935" t="s">
        <v>7225</v>
      </c>
      <c r="C2935" t="str">
        <f t="shared" si="45"/>
        <v>LKKurunegala</v>
      </c>
    </row>
    <row r="2936" spans="1:3">
      <c r="A2936" t="s">
        <v>7222</v>
      </c>
      <c r="B2936" t="s">
        <v>7223</v>
      </c>
      <c r="C2936" t="str">
        <f t="shared" si="45"/>
        <v>LKKuruṇægala</v>
      </c>
    </row>
    <row r="2937" spans="1:3">
      <c r="A2937" t="s">
        <v>7222</v>
      </c>
      <c r="B2937" t="s">
        <v>7224</v>
      </c>
      <c r="C2937" t="str">
        <f t="shared" si="45"/>
        <v>LKKurunākal</v>
      </c>
    </row>
    <row r="2938" spans="1:3">
      <c r="A2938" t="s">
        <v>7180</v>
      </c>
      <c r="B2938" t="s">
        <v>7183</v>
      </c>
      <c r="C2938" t="str">
        <f t="shared" si="45"/>
        <v>LKPuttalam</v>
      </c>
    </row>
    <row r="2939" spans="1:3">
      <c r="A2939" t="s">
        <v>7180</v>
      </c>
      <c r="B2939" t="s">
        <v>7181</v>
      </c>
      <c r="C2939" t="str">
        <f t="shared" si="45"/>
        <v>LKPuttalama</v>
      </c>
    </row>
    <row r="2940" spans="1:3">
      <c r="A2940" t="s">
        <v>7180</v>
      </c>
      <c r="B2940" t="s">
        <v>7182</v>
      </c>
      <c r="C2940" t="str">
        <f t="shared" si="45"/>
        <v>LKPuttaḷam</v>
      </c>
    </row>
    <row r="2941" spans="1:3">
      <c r="A2941" t="s">
        <v>7254</v>
      </c>
      <c r="B2941" t="s">
        <v>7257</v>
      </c>
      <c r="C2941" t="str">
        <f t="shared" si="45"/>
        <v>LKNorth Central Province</v>
      </c>
    </row>
    <row r="2942" spans="1:3">
      <c r="A2942" t="s">
        <v>7254</v>
      </c>
      <c r="B2942" t="s">
        <v>7256</v>
      </c>
      <c r="C2942" t="str">
        <f t="shared" si="45"/>
        <v>LKUturumæ̆da paḷāta</v>
      </c>
    </row>
    <row r="2943" spans="1:3">
      <c r="A2943" t="s">
        <v>7254</v>
      </c>
      <c r="B2943" t="s">
        <v>7255</v>
      </c>
      <c r="C2943" t="str">
        <f t="shared" si="45"/>
        <v>LKVaṭamattiya mākāṇam</v>
      </c>
    </row>
    <row r="2944" spans="1:3">
      <c r="A2944" t="s">
        <v>7198</v>
      </c>
      <c r="B2944" t="s">
        <v>7201</v>
      </c>
      <c r="C2944" t="str">
        <f t="shared" si="45"/>
        <v>LKAnuradhapura</v>
      </c>
    </row>
    <row r="2945" spans="1:3">
      <c r="A2945" t="s">
        <v>7198</v>
      </c>
      <c r="B2945" t="s">
        <v>7199</v>
      </c>
      <c r="C2945" t="str">
        <f t="shared" si="45"/>
        <v>LKAnurādhapura</v>
      </c>
    </row>
    <row r="2946" spans="1:3">
      <c r="A2946" t="s">
        <v>7198</v>
      </c>
      <c r="B2946" t="s">
        <v>7200</v>
      </c>
      <c r="C2946" t="str">
        <f t="shared" si="45"/>
        <v>LKAnurātapuram</v>
      </c>
    </row>
    <row r="2947" spans="1:3">
      <c r="A2947" t="s">
        <v>7262</v>
      </c>
      <c r="B2947" t="s">
        <v>7265</v>
      </c>
      <c r="C2947" t="str">
        <f t="shared" ref="C2947:C3010" si="46">LEFT(A2947,2)&amp;B2947</f>
        <v>LKPolonnaruwa</v>
      </c>
    </row>
    <row r="2948" spans="1:3">
      <c r="A2948" t="s">
        <v>7262</v>
      </c>
      <c r="B2948" t="s">
        <v>7264</v>
      </c>
      <c r="C2948" t="str">
        <f t="shared" si="46"/>
        <v>LKPŏḷŏnnaruva</v>
      </c>
    </row>
    <row r="2949" spans="1:3">
      <c r="A2949" t="s">
        <v>7262</v>
      </c>
      <c r="B2949" t="s">
        <v>7263</v>
      </c>
      <c r="C2949" t="str">
        <f t="shared" si="46"/>
        <v>LKPŏlaṉṉaṛuvai</v>
      </c>
    </row>
    <row r="2950" spans="1:3">
      <c r="A2950" t="s">
        <v>7176</v>
      </c>
      <c r="B2950" t="s">
        <v>7179</v>
      </c>
      <c r="C2950" t="str">
        <f t="shared" si="46"/>
        <v>LKUva Province</v>
      </c>
    </row>
    <row r="2951" spans="1:3">
      <c r="A2951" t="s">
        <v>7176</v>
      </c>
      <c r="B2951" t="s">
        <v>7178</v>
      </c>
      <c r="C2951" t="str">
        <f t="shared" si="46"/>
        <v>LKŪva paḷāta</v>
      </c>
    </row>
    <row r="2952" spans="1:3">
      <c r="A2952" t="s">
        <v>7176</v>
      </c>
      <c r="B2952" t="s">
        <v>7177</v>
      </c>
      <c r="C2952" t="str">
        <f t="shared" si="46"/>
        <v>LKŪvā mākāṇam</v>
      </c>
    </row>
    <row r="2953" spans="1:3">
      <c r="A2953" t="s">
        <v>7195</v>
      </c>
      <c r="B2953" t="s">
        <v>7197</v>
      </c>
      <c r="C2953" t="str">
        <f t="shared" si="46"/>
        <v>LKBadulla</v>
      </c>
    </row>
    <row r="2954" spans="1:3">
      <c r="A2954" t="s">
        <v>7195</v>
      </c>
      <c r="B2954" t="s">
        <v>7197</v>
      </c>
      <c r="C2954" t="str">
        <f t="shared" si="46"/>
        <v>LKBadulla</v>
      </c>
    </row>
    <row r="2955" spans="1:3">
      <c r="A2955" t="s">
        <v>7195</v>
      </c>
      <c r="B2955" t="s">
        <v>7196</v>
      </c>
      <c r="C2955" t="str">
        <f t="shared" si="46"/>
        <v>LKPatuḷai</v>
      </c>
    </row>
    <row r="2956" spans="1:3">
      <c r="A2956" t="s">
        <v>7250</v>
      </c>
      <c r="B2956" t="s">
        <v>7253</v>
      </c>
      <c r="C2956" t="str">
        <f t="shared" si="46"/>
        <v>LKMonaragala</v>
      </c>
    </row>
    <row r="2957" spans="1:3">
      <c r="A2957" t="s">
        <v>7250</v>
      </c>
      <c r="B2957" t="s">
        <v>7252</v>
      </c>
      <c r="C2957" t="str">
        <f t="shared" si="46"/>
        <v>LKMŏṇarāgala</v>
      </c>
    </row>
    <row r="2958" spans="1:3">
      <c r="A2958" t="s">
        <v>7250</v>
      </c>
      <c r="B2958" t="s">
        <v>7251</v>
      </c>
      <c r="C2958" t="str">
        <f t="shared" si="46"/>
        <v>LKMŏṉarākalai</v>
      </c>
    </row>
    <row r="2959" spans="1:3">
      <c r="A2959" t="s">
        <v>7133</v>
      </c>
      <c r="B2959" t="s">
        <v>7136</v>
      </c>
      <c r="C2959" t="str">
        <f t="shared" si="46"/>
        <v>LKSabaragamuwa Province</v>
      </c>
    </row>
    <row r="2960" spans="1:3">
      <c r="A2960" t="s">
        <v>7133</v>
      </c>
      <c r="B2960" t="s">
        <v>7135</v>
      </c>
      <c r="C2960" t="str">
        <f t="shared" si="46"/>
        <v>LKSabaragamuva paḷāta</v>
      </c>
    </row>
    <row r="2961" spans="1:3">
      <c r="A2961" t="s">
        <v>7133</v>
      </c>
      <c r="B2961" t="s">
        <v>7134</v>
      </c>
      <c r="C2961" t="str">
        <f t="shared" si="46"/>
        <v>LKChappirakamuva mākāṇam</v>
      </c>
    </row>
    <row r="2962" spans="1:3">
      <c r="A2962" t="s">
        <v>7184</v>
      </c>
      <c r="B2962" t="s">
        <v>7186</v>
      </c>
      <c r="C2962" t="str">
        <f t="shared" si="46"/>
        <v>LKRatnapura</v>
      </c>
    </row>
    <row r="2963" spans="1:3">
      <c r="A2963" t="s">
        <v>7184</v>
      </c>
      <c r="B2963" t="s">
        <v>7186</v>
      </c>
      <c r="C2963" t="str">
        <f t="shared" si="46"/>
        <v>LKRatnapura</v>
      </c>
    </row>
    <row r="2964" spans="1:3">
      <c r="A2964" t="s">
        <v>7184</v>
      </c>
      <c r="B2964" t="s">
        <v>7185</v>
      </c>
      <c r="C2964" t="str">
        <f t="shared" si="46"/>
        <v>LKIrattiṉapuri</v>
      </c>
    </row>
    <row r="2965" spans="1:3">
      <c r="A2965" t="s">
        <v>7210</v>
      </c>
      <c r="B2965" t="s">
        <v>7213</v>
      </c>
      <c r="C2965" t="str">
        <f t="shared" si="46"/>
        <v>LKKegalla</v>
      </c>
    </row>
    <row r="2966" spans="1:3">
      <c r="A2966" t="s">
        <v>7210</v>
      </c>
      <c r="B2966" t="s">
        <v>7211</v>
      </c>
      <c r="C2966" t="str">
        <f t="shared" si="46"/>
        <v>LKKægalla</v>
      </c>
    </row>
    <row r="2967" spans="1:3">
      <c r="A2967" t="s">
        <v>7210</v>
      </c>
      <c r="B2967" t="s">
        <v>7212</v>
      </c>
      <c r="C2967" t="str">
        <f t="shared" si="46"/>
        <v>LKKekālai</v>
      </c>
    </row>
    <row r="2968" spans="1:3">
      <c r="A2968" t="s">
        <v>7266</v>
      </c>
      <c r="B2968" t="s">
        <v>7267</v>
      </c>
      <c r="C2968" t="str">
        <f t="shared" si="46"/>
        <v>LRBong</v>
      </c>
    </row>
    <row r="2969" spans="1:3">
      <c r="A2969" t="s">
        <v>7274</v>
      </c>
      <c r="B2969" t="s">
        <v>7275</v>
      </c>
      <c r="C2969" t="str">
        <f t="shared" si="46"/>
        <v>LRBomi</v>
      </c>
    </row>
    <row r="2970" spans="1:3">
      <c r="A2970" t="s">
        <v>7284</v>
      </c>
      <c r="B2970" t="s">
        <v>7285</v>
      </c>
      <c r="C2970" t="str">
        <f t="shared" si="46"/>
        <v>LRGrand Cape Mount</v>
      </c>
    </row>
    <row r="2971" spans="1:3">
      <c r="A2971" t="s">
        <v>7276</v>
      </c>
      <c r="B2971" t="s">
        <v>7277</v>
      </c>
      <c r="C2971" t="str">
        <f t="shared" si="46"/>
        <v>LRGrand Bassa</v>
      </c>
    </row>
    <row r="2972" spans="1:3">
      <c r="A2972" t="s">
        <v>7278</v>
      </c>
      <c r="B2972" t="s">
        <v>7279</v>
      </c>
      <c r="C2972" t="str">
        <f t="shared" si="46"/>
        <v>LRGrand Gedeh</v>
      </c>
    </row>
    <row r="2973" spans="1:3">
      <c r="A2973" t="s">
        <v>7292</v>
      </c>
      <c r="B2973" t="s">
        <v>7293</v>
      </c>
      <c r="C2973" t="str">
        <f t="shared" si="46"/>
        <v>LRGrand Kru</v>
      </c>
    </row>
    <row r="2974" spans="1:3">
      <c r="A2974" t="s">
        <v>7286</v>
      </c>
      <c r="B2974" t="s">
        <v>7287</v>
      </c>
      <c r="C2974" t="str">
        <f t="shared" si="46"/>
        <v>LRGbarpolu</v>
      </c>
    </row>
    <row r="2975" spans="1:3">
      <c r="A2975" t="s">
        <v>7280</v>
      </c>
      <c r="B2975" t="s">
        <v>7281</v>
      </c>
      <c r="C2975" t="str">
        <f t="shared" si="46"/>
        <v>LRLofa</v>
      </c>
    </row>
    <row r="2976" spans="1:3">
      <c r="A2976" t="s">
        <v>7288</v>
      </c>
      <c r="B2976" t="s">
        <v>7289</v>
      </c>
      <c r="C2976" t="str">
        <f t="shared" si="46"/>
        <v>LRMargibi</v>
      </c>
    </row>
    <row r="2977" spans="1:3">
      <c r="A2977" t="s">
        <v>7290</v>
      </c>
      <c r="B2977" t="s">
        <v>7291</v>
      </c>
      <c r="C2977" t="str">
        <f t="shared" si="46"/>
        <v>LRMontserrado</v>
      </c>
    </row>
    <row r="2978" spans="1:3">
      <c r="A2978" t="s">
        <v>7268</v>
      </c>
      <c r="B2978" t="s">
        <v>7269</v>
      </c>
      <c r="C2978" t="str">
        <f t="shared" si="46"/>
        <v>LRMaryland</v>
      </c>
    </row>
    <row r="2979" spans="1:3">
      <c r="A2979" t="s">
        <v>7270</v>
      </c>
      <c r="B2979" t="s">
        <v>7271</v>
      </c>
      <c r="C2979" t="str">
        <f t="shared" si="46"/>
        <v>LRNimba</v>
      </c>
    </row>
    <row r="2980" spans="1:3">
      <c r="A2980" t="s">
        <v>7294</v>
      </c>
      <c r="B2980" t="s">
        <v>7295</v>
      </c>
      <c r="C2980" t="str">
        <f t="shared" si="46"/>
        <v>LRRiver Gee</v>
      </c>
    </row>
    <row r="2981" spans="1:3">
      <c r="A2981" t="s">
        <v>7282</v>
      </c>
      <c r="B2981" t="s">
        <v>7283</v>
      </c>
      <c r="C2981" t="str">
        <f t="shared" si="46"/>
        <v>LRRiver Cess</v>
      </c>
    </row>
    <row r="2982" spans="1:3">
      <c r="A2982" t="s">
        <v>7272</v>
      </c>
      <c r="B2982" t="s">
        <v>7273</v>
      </c>
      <c r="C2982" t="str">
        <f t="shared" si="46"/>
        <v>LRSinoe</v>
      </c>
    </row>
    <row r="2983" spans="1:3">
      <c r="A2983" t="s">
        <v>7312</v>
      </c>
      <c r="B2983" t="s">
        <v>7313</v>
      </c>
      <c r="C2983" t="str">
        <f t="shared" si="46"/>
        <v>LSMaseru</v>
      </c>
    </row>
    <row r="2984" spans="1:3">
      <c r="A2984" t="s">
        <v>7312</v>
      </c>
      <c r="B2984" t="s">
        <v>7313</v>
      </c>
      <c r="C2984" t="str">
        <f t="shared" si="46"/>
        <v>LSMaseru</v>
      </c>
    </row>
    <row r="2985" spans="1:3">
      <c r="A2985" t="s">
        <v>7310</v>
      </c>
      <c r="B2985" t="s">
        <v>7311</v>
      </c>
      <c r="C2985" t="str">
        <f t="shared" si="46"/>
        <v>LSButha-Buthe</v>
      </c>
    </row>
    <row r="2986" spans="1:3">
      <c r="A2986" t="s">
        <v>7310</v>
      </c>
      <c r="B2986" t="s">
        <v>7311</v>
      </c>
      <c r="C2986" t="str">
        <f t="shared" si="46"/>
        <v>LSButha-Buthe</v>
      </c>
    </row>
    <row r="2987" spans="1:3">
      <c r="A2987" t="s">
        <v>7306</v>
      </c>
      <c r="B2987" t="s">
        <v>7307</v>
      </c>
      <c r="C2987" t="str">
        <f t="shared" si="46"/>
        <v>LSLeribe</v>
      </c>
    </row>
    <row r="2988" spans="1:3">
      <c r="A2988" t="s">
        <v>7306</v>
      </c>
      <c r="B2988" t="s">
        <v>7307</v>
      </c>
      <c r="C2988" t="str">
        <f t="shared" si="46"/>
        <v>LSLeribe</v>
      </c>
    </row>
    <row r="2989" spans="1:3">
      <c r="A2989" t="s">
        <v>7300</v>
      </c>
      <c r="B2989" t="s">
        <v>7301</v>
      </c>
      <c r="C2989" t="str">
        <f t="shared" si="46"/>
        <v>LSBerea</v>
      </c>
    </row>
    <row r="2990" spans="1:3">
      <c r="A2990" t="s">
        <v>7300</v>
      </c>
      <c r="B2990" t="s">
        <v>7301</v>
      </c>
      <c r="C2990" t="str">
        <f t="shared" si="46"/>
        <v>LSBerea</v>
      </c>
    </row>
    <row r="2991" spans="1:3">
      <c r="A2991" t="s">
        <v>7302</v>
      </c>
      <c r="B2991" t="s">
        <v>7303</v>
      </c>
      <c r="C2991" t="str">
        <f t="shared" si="46"/>
        <v>LSMafeteng</v>
      </c>
    </row>
    <row r="2992" spans="1:3">
      <c r="A2992" t="s">
        <v>7302</v>
      </c>
      <c r="B2992" t="s">
        <v>7303</v>
      </c>
      <c r="C2992" t="str">
        <f t="shared" si="46"/>
        <v>LSMafeteng</v>
      </c>
    </row>
    <row r="2993" spans="1:3">
      <c r="A2993" t="s">
        <v>7314</v>
      </c>
      <c r="B2993" t="s">
        <v>7315</v>
      </c>
      <c r="C2993" t="str">
        <f t="shared" si="46"/>
        <v>LSMohale's Hoek</v>
      </c>
    </row>
    <row r="2994" spans="1:3">
      <c r="A2994" t="s">
        <v>7314</v>
      </c>
      <c r="B2994" t="s">
        <v>7315</v>
      </c>
      <c r="C2994" t="str">
        <f t="shared" si="46"/>
        <v>LSMohale's Hoek</v>
      </c>
    </row>
    <row r="2995" spans="1:3">
      <c r="A2995" t="s">
        <v>7298</v>
      </c>
      <c r="B2995" t="s">
        <v>7299</v>
      </c>
      <c r="C2995" t="str">
        <f t="shared" si="46"/>
        <v>LSQuthing</v>
      </c>
    </row>
    <row r="2996" spans="1:3">
      <c r="A2996" t="s">
        <v>7298</v>
      </c>
      <c r="B2996" t="s">
        <v>7299</v>
      </c>
      <c r="C2996" t="str">
        <f t="shared" si="46"/>
        <v>LSQuthing</v>
      </c>
    </row>
    <row r="2997" spans="1:3">
      <c r="A2997" t="s">
        <v>7308</v>
      </c>
      <c r="B2997" t="s">
        <v>7309</v>
      </c>
      <c r="C2997" t="str">
        <f t="shared" si="46"/>
        <v>LSQacha's Nek</v>
      </c>
    </row>
    <row r="2998" spans="1:3">
      <c r="A2998" t="s">
        <v>7308</v>
      </c>
      <c r="B2998" t="s">
        <v>7309</v>
      </c>
      <c r="C2998" t="str">
        <f t="shared" si="46"/>
        <v>LSQacha's Nek</v>
      </c>
    </row>
    <row r="2999" spans="1:3">
      <c r="A2999" t="s">
        <v>7304</v>
      </c>
      <c r="B2999" t="s">
        <v>7305</v>
      </c>
      <c r="C2999" t="str">
        <f t="shared" si="46"/>
        <v>LSMokhotlong</v>
      </c>
    </row>
    <row r="3000" spans="1:3">
      <c r="A3000" t="s">
        <v>7304</v>
      </c>
      <c r="B3000" t="s">
        <v>7305</v>
      </c>
      <c r="C3000" t="str">
        <f t="shared" si="46"/>
        <v>LSMokhotlong</v>
      </c>
    </row>
    <row r="3001" spans="1:3">
      <c r="A3001" t="s">
        <v>7296</v>
      </c>
      <c r="B3001" t="s">
        <v>7297</v>
      </c>
      <c r="C3001" t="str">
        <f t="shared" si="46"/>
        <v>LSThaba-Tseka</v>
      </c>
    </row>
    <row r="3002" spans="1:3">
      <c r="A3002" t="s">
        <v>7296</v>
      </c>
      <c r="B3002" t="s">
        <v>7297</v>
      </c>
      <c r="C3002" t="str">
        <f t="shared" si="46"/>
        <v>LSThaba-Tseka</v>
      </c>
    </row>
    <row r="3003" spans="1:3">
      <c r="A3003" t="s">
        <v>7316</v>
      </c>
      <c r="B3003" t="s">
        <v>7317</v>
      </c>
      <c r="C3003" t="str">
        <f t="shared" si="46"/>
        <v>LTAlytaus apskritis</v>
      </c>
    </row>
    <row r="3004" spans="1:3">
      <c r="A3004" t="s">
        <v>7447</v>
      </c>
      <c r="B3004" t="s">
        <v>7448</v>
      </c>
      <c r="C3004" t="str">
        <f t="shared" si="46"/>
        <v>LTKlaipėdos apskritis</v>
      </c>
    </row>
    <row r="3005" spans="1:3">
      <c r="A3005" t="s">
        <v>7318</v>
      </c>
      <c r="B3005" t="s">
        <v>7319</v>
      </c>
      <c r="C3005" t="str">
        <f t="shared" si="46"/>
        <v>LTKauno apskritis</v>
      </c>
    </row>
    <row r="3006" spans="1:3">
      <c r="A3006" t="s">
        <v>7320</v>
      </c>
      <c r="B3006" t="s">
        <v>7321</v>
      </c>
      <c r="C3006" t="str">
        <f t="shared" si="46"/>
        <v>LTMarijampolės apskritis</v>
      </c>
    </row>
    <row r="3007" spans="1:3">
      <c r="A3007" t="s">
        <v>7322</v>
      </c>
      <c r="B3007" t="s">
        <v>7323</v>
      </c>
      <c r="C3007" t="str">
        <f t="shared" si="46"/>
        <v>LTPanevėžio apskritis</v>
      </c>
    </row>
    <row r="3008" spans="1:3">
      <c r="A3008" t="s">
        <v>7324</v>
      </c>
      <c r="B3008" t="s">
        <v>7325</v>
      </c>
      <c r="C3008" t="str">
        <f t="shared" si="46"/>
        <v>LTŠiaulių apskritis</v>
      </c>
    </row>
    <row r="3009" spans="1:3">
      <c r="A3009" t="s">
        <v>7449</v>
      </c>
      <c r="B3009" t="s">
        <v>7450</v>
      </c>
      <c r="C3009" t="str">
        <f t="shared" si="46"/>
        <v>LTTauragės apskritis</v>
      </c>
    </row>
    <row r="3010" spans="1:3">
      <c r="A3010" t="s">
        <v>7445</v>
      </c>
      <c r="B3010" t="s">
        <v>7446</v>
      </c>
      <c r="C3010" t="str">
        <f t="shared" si="46"/>
        <v>LTTelšių apskritis</v>
      </c>
    </row>
    <row r="3011" spans="1:3">
      <c r="A3011" t="s">
        <v>7453</v>
      </c>
      <c r="B3011" t="s">
        <v>7454</v>
      </c>
      <c r="C3011" t="str">
        <f t="shared" ref="C3011:C3074" si="47">LEFT(A3011,2)&amp;B3011</f>
        <v>LTUtenos apskritis</v>
      </c>
    </row>
    <row r="3012" spans="1:3">
      <c r="A3012" t="s">
        <v>7451</v>
      </c>
      <c r="B3012" t="s">
        <v>7452</v>
      </c>
      <c r="C3012" t="str">
        <f t="shared" si="47"/>
        <v>LTVilniaus apskritis</v>
      </c>
    </row>
    <row r="3013" spans="1:3">
      <c r="A3013" t="s">
        <v>7326</v>
      </c>
      <c r="B3013" t="s">
        <v>7327</v>
      </c>
      <c r="C3013" t="str">
        <f t="shared" si="47"/>
        <v>LTAlytaus miestas</v>
      </c>
    </row>
    <row r="3014" spans="1:3">
      <c r="A3014" t="s">
        <v>7328</v>
      </c>
      <c r="B3014" t="s">
        <v>7329</v>
      </c>
      <c r="C3014" t="str">
        <f t="shared" si="47"/>
        <v>LTKauno miestas</v>
      </c>
    </row>
    <row r="3015" spans="1:3">
      <c r="A3015" t="s">
        <v>7330</v>
      </c>
      <c r="B3015" t="s">
        <v>7331</v>
      </c>
      <c r="C3015" t="str">
        <f t="shared" si="47"/>
        <v>LTKlaipėdos miestas</v>
      </c>
    </row>
    <row r="3016" spans="1:3">
      <c r="A3016" t="s">
        <v>7332</v>
      </c>
      <c r="B3016" t="s">
        <v>7333</v>
      </c>
      <c r="C3016" t="str">
        <f t="shared" si="47"/>
        <v>LTPalangos miestas</v>
      </c>
    </row>
    <row r="3017" spans="1:3">
      <c r="A3017" t="s">
        <v>7340</v>
      </c>
      <c r="B3017" t="s">
        <v>7341</v>
      </c>
      <c r="C3017" t="str">
        <f t="shared" si="47"/>
        <v>LTPanevėžio miestas</v>
      </c>
    </row>
    <row r="3018" spans="1:3">
      <c r="A3018" t="s">
        <v>7334</v>
      </c>
      <c r="B3018" t="s">
        <v>7335</v>
      </c>
      <c r="C3018" t="str">
        <f t="shared" si="47"/>
        <v>LTŠiaulių miestas</v>
      </c>
    </row>
    <row r="3019" spans="1:3">
      <c r="A3019" t="s">
        <v>7338</v>
      </c>
      <c r="B3019" t="s">
        <v>7339</v>
      </c>
      <c r="C3019" t="str">
        <f t="shared" si="47"/>
        <v>LTVilniaus miestas</v>
      </c>
    </row>
    <row r="3020" spans="1:3">
      <c r="A3020" t="s">
        <v>7342</v>
      </c>
      <c r="B3020" t="s">
        <v>7343</v>
      </c>
      <c r="C3020" t="str">
        <f t="shared" si="47"/>
        <v>LTAkmenė</v>
      </c>
    </row>
    <row r="3021" spans="1:3">
      <c r="A3021" t="s">
        <v>7336</v>
      </c>
      <c r="B3021" t="s">
        <v>7337</v>
      </c>
      <c r="C3021" t="str">
        <f t="shared" si="47"/>
        <v>LTAlytus</v>
      </c>
    </row>
    <row r="3022" spans="1:3">
      <c r="A3022" t="s">
        <v>7344</v>
      </c>
      <c r="B3022" t="s">
        <v>7345</v>
      </c>
      <c r="C3022" t="str">
        <f t="shared" si="47"/>
        <v>LTAnykščiai</v>
      </c>
    </row>
    <row r="3023" spans="1:3">
      <c r="A3023" t="s">
        <v>7346</v>
      </c>
      <c r="B3023" t="s">
        <v>7347</v>
      </c>
      <c r="C3023" t="str">
        <f t="shared" si="47"/>
        <v>LTBiržai</v>
      </c>
    </row>
    <row r="3024" spans="1:3">
      <c r="A3024" t="s">
        <v>7348</v>
      </c>
      <c r="B3024" t="s">
        <v>7349</v>
      </c>
      <c r="C3024" t="str">
        <f t="shared" si="47"/>
        <v>LTIgnalina</v>
      </c>
    </row>
    <row r="3025" spans="1:3">
      <c r="A3025" t="s">
        <v>7350</v>
      </c>
      <c r="B3025" t="s">
        <v>7351</v>
      </c>
      <c r="C3025" t="str">
        <f t="shared" si="47"/>
        <v>LTJonava</v>
      </c>
    </row>
    <row r="3026" spans="1:3">
      <c r="A3026" t="s">
        <v>7352</v>
      </c>
      <c r="B3026" t="s">
        <v>7353</v>
      </c>
      <c r="C3026" t="str">
        <f t="shared" si="47"/>
        <v>LTJoniškis</v>
      </c>
    </row>
    <row r="3027" spans="1:3">
      <c r="A3027" t="s">
        <v>7354</v>
      </c>
      <c r="B3027" t="s">
        <v>7355</v>
      </c>
      <c r="C3027" t="str">
        <f t="shared" si="47"/>
        <v>LTJurbarkas</v>
      </c>
    </row>
    <row r="3028" spans="1:3">
      <c r="A3028" t="s">
        <v>7356</v>
      </c>
      <c r="B3028" t="s">
        <v>7357</v>
      </c>
      <c r="C3028" t="str">
        <f t="shared" si="47"/>
        <v>LTKaišiadorys</v>
      </c>
    </row>
    <row r="3029" spans="1:3">
      <c r="A3029" t="s">
        <v>7358</v>
      </c>
      <c r="B3029" t="s">
        <v>7359</v>
      </c>
      <c r="C3029" t="str">
        <f t="shared" si="47"/>
        <v>LTKaunas</v>
      </c>
    </row>
    <row r="3030" spans="1:3">
      <c r="A3030" t="s">
        <v>7360</v>
      </c>
      <c r="B3030" t="s">
        <v>7361</v>
      </c>
      <c r="C3030" t="str">
        <f t="shared" si="47"/>
        <v>LTKėdainiai</v>
      </c>
    </row>
    <row r="3031" spans="1:3">
      <c r="A3031" t="s">
        <v>7362</v>
      </c>
      <c r="B3031" t="s">
        <v>7363</v>
      </c>
      <c r="C3031" t="str">
        <f t="shared" si="47"/>
        <v>LTKelmė</v>
      </c>
    </row>
    <row r="3032" spans="1:3">
      <c r="A3032" t="s">
        <v>7364</v>
      </c>
      <c r="B3032" t="s">
        <v>7365</v>
      </c>
      <c r="C3032" t="str">
        <f t="shared" si="47"/>
        <v>LTKlaipėda</v>
      </c>
    </row>
    <row r="3033" spans="1:3">
      <c r="A3033" t="s">
        <v>7366</v>
      </c>
      <c r="B3033" t="s">
        <v>7367</v>
      </c>
      <c r="C3033" t="str">
        <f t="shared" si="47"/>
        <v>LTKretinga</v>
      </c>
    </row>
    <row r="3034" spans="1:3">
      <c r="A3034" t="s">
        <v>7368</v>
      </c>
      <c r="B3034" t="s">
        <v>7369</v>
      </c>
      <c r="C3034" t="str">
        <f t="shared" si="47"/>
        <v>LTKupiškis</v>
      </c>
    </row>
    <row r="3035" spans="1:3">
      <c r="A3035" t="s">
        <v>7370</v>
      </c>
      <c r="B3035" t="s">
        <v>7371</v>
      </c>
      <c r="C3035" t="str">
        <f t="shared" si="47"/>
        <v>LTLazdijai</v>
      </c>
    </row>
    <row r="3036" spans="1:3">
      <c r="A3036" t="s">
        <v>7372</v>
      </c>
      <c r="B3036" t="s">
        <v>7373</v>
      </c>
      <c r="C3036" t="str">
        <f t="shared" si="47"/>
        <v>LTMarijampolė</v>
      </c>
    </row>
    <row r="3037" spans="1:3">
      <c r="A3037" t="s">
        <v>7374</v>
      </c>
      <c r="B3037" t="s">
        <v>7375</v>
      </c>
      <c r="C3037" t="str">
        <f t="shared" si="47"/>
        <v>LTMažeikiai</v>
      </c>
    </row>
    <row r="3038" spans="1:3">
      <c r="A3038" t="s">
        <v>7376</v>
      </c>
      <c r="B3038" t="s">
        <v>7377</v>
      </c>
      <c r="C3038" t="str">
        <f t="shared" si="47"/>
        <v>LTMolėtai</v>
      </c>
    </row>
    <row r="3039" spans="1:3">
      <c r="A3039" t="s">
        <v>7378</v>
      </c>
      <c r="B3039" t="s">
        <v>7379</v>
      </c>
      <c r="C3039" t="str">
        <f t="shared" si="47"/>
        <v>LTPakruojis</v>
      </c>
    </row>
    <row r="3040" spans="1:3">
      <c r="A3040" t="s">
        <v>7380</v>
      </c>
      <c r="B3040" t="s">
        <v>7381</v>
      </c>
      <c r="C3040" t="str">
        <f t="shared" si="47"/>
        <v>LTPanevėžys</v>
      </c>
    </row>
    <row r="3041" spans="1:3">
      <c r="A3041" t="s">
        <v>7382</v>
      </c>
      <c r="B3041" t="s">
        <v>7383</v>
      </c>
      <c r="C3041" t="str">
        <f t="shared" si="47"/>
        <v>LTPasvalys</v>
      </c>
    </row>
    <row r="3042" spans="1:3">
      <c r="A3042" t="s">
        <v>7384</v>
      </c>
      <c r="B3042" t="s">
        <v>7385</v>
      </c>
      <c r="C3042" t="str">
        <f t="shared" si="47"/>
        <v>LTPlungė</v>
      </c>
    </row>
    <row r="3043" spans="1:3">
      <c r="A3043" t="s">
        <v>7386</v>
      </c>
      <c r="B3043" t="s">
        <v>7387</v>
      </c>
      <c r="C3043" t="str">
        <f t="shared" si="47"/>
        <v>LTPrienai</v>
      </c>
    </row>
    <row r="3044" spans="1:3">
      <c r="A3044" t="s">
        <v>7388</v>
      </c>
      <c r="B3044" t="s">
        <v>7389</v>
      </c>
      <c r="C3044" t="str">
        <f t="shared" si="47"/>
        <v>LTRadviliškis</v>
      </c>
    </row>
    <row r="3045" spans="1:3">
      <c r="A3045" t="s">
        <v>7390</v>
      </c>
      <c r="B3045" t="s">
        <v>7391</v>
      </c>
      <c r="C3045" t="str">
        <f t="shared" si="47"/>
        <v>LTRaseiniai</v>
      </c>
    </row>
    <row r="3046" spans="1:3">
      <c r="A3046" t="s">
        <v>7392</v>
      </c>
      <c r="B3046" t="s">
        <v>7393</v>
      </c>
      <c r="C3046" t="str">
        <f t="shared" si="47"/>
        <v>LTRokiškis</v>
      </c>
    </row>
    <row r="3047" spans="1:3">
      <c r="A3047" t="s">
        <v>7394</v>
      </c>
      <c r="B3047" t="s">
        <v>7395</v>
      </c>
      <c r="C3047" t="str">
        <f t="shared" si="47"/>
        <v>LTŠakiai</v>
      </c>
    </row>
    <row r="3048" spans="1:3">
      <c r="A3048" t="s">
        <v>7396</v>
      </c>
      <c r="B3048" t="s">
        <v>7397</v>
      </c>
      <c r="C3048" t="str">
        <f t="shared" si="47"/>
        <v>LTŠalčininkai</v>
      </c>
    </row>
    <row r="3049" spans="1:3">
      <c r="A3049" t="s">
        <v>7398</v>
      </c>
      <c r="B3049" t="s">
        <v>7399</v>
      </c>
      <c r="C3049" t="str">
        <f t="shared" si="47"/>
        <v>LTŠiauliai</v>
      </c>
    </row>
    <row r="3050" spans="1:3">
      <c r="A3050" t="s">
        <v>7400</v>
      </c>
      <c r="B3050" t="s">
        <v>7401</v>
      </c>
      <c r="C3050" t="str">
        <f t="shared" si="47"/>
        <v>LTŠilalė</v>
      </c>
    </row>
    <row r="3051" spans="1:3">
      <c r="A3051" t="s">
        <v>7402</v>
      </c>
      <c r="B3051" t="s">
        <v>7403</v>
      </c>
      <c r="C3051" t="str">
        <f t="shared" si="47"/>
        <v>LTŠilutė</v>
      </c>
    </row>
    <row r="3052" spans="1:3">
      <c r="A3052" t="s">
        <v>7404</v>
      </c>
      <c r="B3052" t="s">
        <v>7405</v>
      </c>
      <c r="C3052" t="str">
        <f t="shared" si="47"/>
        <v>LTŠirvintos</v>
      </c>
    </row>
    <row r="3053" spans="1:3">
      <c r="A3053" t="s">
        <v>7406</v>
      </c>
      <c r="B3053" t="s">
        <v>7407</v>
      </c>
      <c r="C3053" t="str">
        <f t="shared" si="47"/>
        <v>LTSkuodas</v>
      </c>
    </row>
    <row r="3054" spans="1:3">
      <c r="A3054" t="s">
        <v>7408</v>
      </c>
      <c r="B3054" t="s">
        <v>7409</v>
      </c>
      <c r="C3054" t="str">
        <f t="shared" si="47"/>
        <v>LTŠvenčionys</v>
      </c>
    </row>
    <row r="3055" spans="1:3">
      <c r="A3055" t="s">
        <v>7410</v>
      </c>
      <c r="B3055" t="s">
        <v>7411</v>
      </c>
      <c r="C3055" t="str">
        <f t="shared" si="47"/>
        <v>LTTauragė</v>
      </c>
    </row>
    <row r="3056" spans="1:3">
      <c r="A3056" t="s">
        <v>7412</v>
      </c>
      <c r="B3056" t="s">
        <v>7413</v>
      </c>
      <c r="C3056" t="str">
        <f t="shared" si="47"/>
        <v>LTTelšiai</v>
      </c>
    </row>
    <row r="3057" spans="1:3">
      <c r="A3057" t="s">
        <v>7414</v>
      </c>
      <c r="B3057" t="s">
        <v>7415</v>
      </c>
      <c r="C3057" t="str">
        <f t="shared" si="47"/>
        <v>LTTrakai</v>
      </c>
    </row>
    <row r="3058" spans="1:3">
      <c r="A3058" t="s">
        <v>7416</v>
      </c>
      <c r="B3058" t="s">
        <v>7417</v>
      </c>
      <c r="C3058" t="str">
        <f t="shared" si="47"/>
        <v>LTUkmergė</v>
      </c>
    </row>
    <row r="3059" spans="1:3">
      <c r="A3059" t="s">
        <v>7418</v>
      </c>
      <c r="B3059" t="s">
        <v>7419</v>
      </c>
      <c r="C3059" t="str">
        <f t="shared" si="47"/>
        <v>LTUtena</v>
      </c>
    </row>
    <row r="3060" spans="1:3">
      <c r="A3060" t="s">
        <v>7420</v>
      </c>
      <c r="B3060" t="s">
        <v>7421</v>
      </c>
      <c r="C3060" t="str">
        <f t="shared" si="47"/>
        <v>LTVarėna</v>
      </c>
    </row>
    <row r="3061" spans="1:3">
      <c r="A3061" t="s">
        <v>7422</v>
      </c>
      <c r="B3061" t="s">
        <v>7423</v>
      </c>
      <c r="C3061" t="str">
        <f t="shared" si="47"/>
        <v>LTVilkaviškis</v>
      </c>
    </row>
    <row r="3062" spans="1:3">
      <c r="A3062" t="s">
        <v>7424</v>
      </c>
      <c r="B3062" t="s">
        <v>2473</v>
      </c>
      <c r="C3062" t="str">
        <f t="shared" si="47"/>
        <v>LTVilnius</v>
      </c>
    </row>
    <row r="3063" spans="1:3">
      <c r="A3063" t="s">
        <v>7425</v>
      </c>
      <c r="B3063" t="s">
        <v>7426</v>
      </c>
      <c r="C3063" t="str">
        <f t="shared" si="47"/>
        <v>LTZarasai</v>
      </c>
    </row>
    <row r="3064" spans="1:3">
      <c r="A3064" t="s">
        <v>7427</v>
      </c>
      <c r="B3064" t="s">
        <v>7428</v>
      </c>
      <c r="C3064" t="str">
        <f t="shared" si="47"/>
        <v>LTBirštono</v>
      </c>
    </row>
    <row r="3065" spans="1:3">
      <c r="A3065" t="s">
        <v>7429</v>
      </c>
      <c r="B3065" t="s">
        <v>7430</v>
      </c>
      <c r="C3065" t="str">
        <f t="shared" si="47"/>
        <v>LTDruskininkai</v>
      </c>
    </row>
    <row r="3066" spans="1:3">
      <c r="A3066" t="s">
        <v>7431</v>
      </c>
      <c r="B3066" t="s">
        <v>7432</v>
      </c>
      <c r="C3066" t="str">
        <f t="shared" si="47"/>
        <v>LTElektrėnai</v>
      </c>
    </row>
    <row r="3067" spans="1:3">
      <c r="A3067" t="s">
        <v>7433</v>
      </c>
      <c r="B3067" t="s">
        <v>7434</v>
      </c>
      <c r="C3067" t="str">
        <f t="shared" si="47"/>
        <v>LTKalvarijos</v>
      </c>
    </row>
    <row r="3068" spans="1:3">
      <c r="A3068" t="s">
        <v>7435</v>
      </c>
      <c r="B3068" t="s">
        <v>7436</v>
      </c>
      <c r="C3068" t="str">
        <f t="shared" si="47"/>
        <v>LTKazlų Rūdos</v>
      </c>
    </row>
    <row r="3069" spans="1:3">
      <c r="A3069" t="s">
        <v>7437</v>
      </c>
      <c r="B3069" t="s">
        <v>7438</v>
      </c>
      <c r="C3069" t="str">
        <f t="shared" si="47"/>
        <v>LTNeringa</v>
      </c>
    </row>
    <row r="3070" spans="1:3">
      <c r="A3070" t="s">
        <v>7439</v>
      </c>
      <c r="B3070" t="s">
        <v>7440</v>
      </c>
      <c r="C3070" t="str">
        <f t="shared" si="47"/>
        <v>LTPagėgiai</v>
      </c>
    </row>
    <row r="3071" spans="1:3">
      <c r="A3071" t="s">
        <v>7441</v>
      </c>
      <c r="B3071" t="s">
        <v>7442</v>
      </c>
      <c r="C3071" t="str">
        <f t="shared" si="47"/>
        <v>LTRietavo</v>
      </c>
    </row>
    <row r="3072" spans="1:3">
      <c r="A3072" t="s">
        <v>7443</v>
      </c>
      <c r="B3072" t="s">
        <v>7444</v>
      </c>
      <c r="C3072" t="str">
        <f t="shared" si="47"/>
        <v>LTVisaginas</v>
      </c>
    </row>
    <row r="3073" spans="1:3">
      <c r="A3073" t="s">
        <v>7455</v>
      </c>
      <c r="B3073" t="s">
        <v>7456</v>
      </c>
      <c r="C3073" t="str">
        <f t="shared" si="47"/>
        <v>LUCapellen</v>
      </c>
    </row>
    <row r="3074" spans="1:3">
      <c r="A3074" t="s">
        <v>7455</v>
      </c>
      <c r="B3074" t="s">
        <v>7456</v>
      </c>
      <c r="C3074" t="str">
        <f t="shared" si="47"/>
        <v>LUCapellen</v>
      </c>
    </row>
    <row r="3075" spans="1:3">
      <c r="A3075" t="s">
        <v>7455</v>
      </c>
      <c r="B3075" t="s">
        <v>7457</v>
      </c>
      <c r="C3075" t="str">
        <f t="shared" ref="C3075:C3138" si="48">LEFT(A3075,2)&amp;B3075</f>
        <v>LUKapellen</v>
      </c>
    </row>
    <row r="3076" spans="1:3">
      <c r="A3076" t="s">
        <v>7458</v>
      </c>
      <c r="B3076" t="s">
        <v>7459</v>
      </c>
      <c r="C3076" t="str">
        <f t="shared" si="48"/>
        <v>LUClerf</v>
      </c>
    </row>
    <row r="3077" spans="1:3">
      <c r="A3077" t="s">
        <v>7458</v>
      </c>
      <c r="B3077" t="s">
        <v>7460</v>
      </c>
      <c r="C3077" t="str">
        <f t="shared" si="48"/>
        <v>LUClervaux</v>
      </c>
    </row>
    <row r="3078" spans="1:3">
      <c r="A3078" t="s">
        <v>7458</v>
      </c>
      <c r="B3078" t="s">
        <v>7461</v>
      </c>
      <c r="C3078" t="str">
        <f t="shared" si="48"/>
        <v>LUKlierf</v>
      </c>
    </row>
    <row r="3079" spans="1:3">
      <c r="A3079" t="s">
        <v>7462</v>
      </c>
      <c r="B3079" t="s">
        <v>7463</v>
      </c>
      <c r="C3079" t="str">
        <f t="shared" si="48"/>
        <v>LUDiekirch</v>
      </c>
    </row>
    <row r="3080" spans="1:3">
      <c r="A3080" t="s">
        <v>7462</v>
      </c>
      <c r="B3080" t="s">
        <v>7463</v>
      </c>
      <c r="C3080" t="str">
        <f t="shared" si="48"/>
        <v>LUDiekirch</v>
      </c>
    </row>
    <row r="3081" spans="1:3">
      <c r="A3081" t="s">
        <v>7462</v>
      </c>
      <c r="B3081" t="s">
        <v>7464</v>
      </c>
      <c r="C3081" t="str">
        <f t="shared" si="48"/>
        <v>LUDiekrech</v>
      </c>
    </row>
    <row r="3082" spans="1:3">
      <c r="A3082" t="s">
        <v>7465</v>
      </c>
      <c r="B3082" t="s">
        <v>7466</v>
      </c>
      <c r="C3082" t="str">
        <f t="shared" si="48"/>
        <v>LUEchternach</v>
      </c>
    </row>
    <row r="3083" spans="1:3">
      <c r="A3083" t="s">
        <v>7465</v>
      </c>
      <c r="B3083" t="s">
        <v>7466</v>
      </c>
      <c r="C3083" t="str">
        <f t="shared" si="48"/>
        <v>LUEchternach</v>
      </c>
    </row>
    <row r="3084" spans="1:3">
      <c r="A3084" t="s">
        <v>7465</v>
      </c>
      <c r="B3084" t="s">
        <v>7467</v>
      </c>
      <c r="C3084" t="str">
        <f t="shared" si="48"/>
        <v>LUIechternach</v>
      </c>
    </row>
    <row r="3085" spans="1:3">
      <c r="A3085" t="s">
        <v>7468</v>
      </c>
      <c r="B3085" t="s">
        <v>7469</v>
      </c>
      <c r="C3085" t="str">
        <f t="shared" si="48"/>
        <v>LUEsch an der Alzette</v>
      </c>
    </row>
    <row r="3086" spans="1:3">
      <c r="A3086" t="s">
        <v>7468</v>
      </c>
      <c r="B3086" t="s">
        <v>7470</v>
      </c>
      <c r="C3086" t="str">
        <f t="shared" si="48"/>
        <v>LUEsch-sur-Alzette</v>
      </c>
    </row>
    <row r="3087" spans="1:3">
      <c r="A3087" t="s">
        <v>7468</v>
      </c>
      <c r="B3087" t="s">
        <v>7471</v>
      </c>
      <c r="C3087" t="str">
        <f t="shared" si="48"/>
        <v>LUEsch-Uelzecht</v>
      </c>
    </row>
    <row r="3088" spans="1:3">
      <c r="A3088" t="s">
        <v>7472</v>
      </c>
      <c r="B3088" t="s">
        <v>7474</v>
      </c>
      <c r="C3088" t="str">
        <f t="shared" si="48"/>
        <v>LUGrevenmacher</v>
      </c>
    </row>
    <row r="3089" spans="1:3">
      <c r="A3089" t="s">
        <v>7472</v>
      </c>
      <c r="B3089" t="s">
        <v>7474</v>
      </c>
      <c r="C3089" t="str">
        <f t="shared" si="48"/>
        <v>LUGrevenmacher</v>
      </c>
    </row>
    <row r="3090" spans="1:3">
      <c r="A3090" t="s">
        <v>7472</v>
      </c>
      <c r="B3090" t="s">
        <v>7473</v>
      </c>
      <c r="C3090" t="str">
        <f t="shared" si="48"/>
        <v>LUGréivemaacher</v>
      </c>
    </row>
    <row r="3091" spans="1:3">
      <c r="A3091" t="s">
        <v>7475</v>
      </c>
      <c r="B3091" t="s">
        <v>7477</v>
      </c>
      <c r="C3091" t="str">
        <f t="shared" si="48"/>
        <v>LULuxemburg</v>
      </c>
    </row>
    <row r="3092" spans="1:3">
      <c r="A3092" t="s">
        <v>7475</v>
      </c>
      <c r="B3092" t="s">
        <v>2497</v>
      </c>
      <c r="C3092" t="str">
        <f t="shared" si="48"/>
        <v>LULuxembourg</v>
      </c>
    </row>
    <row r="3093" spans="1:3">
      <c r="A3093" t="s">
        <v>7475</v>
      </c>
      <c r="B3093" t="s">
        <v>7476</v>
      </c>
      <c r="C3093" t="str">
        <f t="shared" si="48"/>
        <v>LULëtzebuerg</v>
      </c>
    </row>
    <row r="3094" spans="1:3">
      <c r="A3094" t="s">
        <v>7478</v>
      </c>
      <c r="B3094" t="s">
        <v>7479</v>
      </c>
      <c r="C3094" t="str">
        <f t="shared" si="48"/>
        <v>LUMersch</v>
      </c>
    </row>
    <row r="3095" spans="1:3">
      <c r="A3095" t="s">
        <v>7478</v>
      </c>
      <c r="B3095" t="s">
        <v>7479</v>
      </c>
      <c r="C3095" t="str">
        <f t="shared" si="48"/>
        <v>LUMersch</v>
      </c>
    </row>
    <row r="3096" spans="1:3">
      <c r="A3096" t="s">
        <v>7478</v>
      </c>
      <c r="B3096" t="s">
        <v>7480</v>
      </c>
      <c r="C3096" t="str">
        <f t="shared" si="48"/>
        <v>LUMiersch</v>
      </c>
    </row>
    <row r="3097" spans="1:3">
      <c r="A3097" t="s">
        <v>7481</v>
      </c>
      <c r="B3097" t="s">
        <v>7483</v>
      </c>
      <c r="C3097" t="str">
        <f t="shared" si="48"/>
        <v>LURedingen</v>
      </c>
    </row>
    <row r="3098" spans="1:3">
      <c r="A3098" t="s">
        <v>7481</v>
      </c>
      <c r="B3098" t="s">
        <v>7482</v>
      </c>
      <c r="C3098" t="str">
        <f t="shared" si="48"/>
        <v>LURedange</v>
      </c>
    </row>
    <row r="3099" spans="1:3">
      <c r="A3099" t="s">
        <v>7481</v>
      </c>
      <c r="B3099" t="s">
        <v>7484</v>
      </c>
      <c r="C3099" t="str">
        <f t="shared" si="48"/>
        <v>LURéiden-Atert</v>
      </c>
    </row>
    <row r="3100" spans="1:3">
      <c r="A3100" t="s">
        <v>7485</v>
      </c>
      <c r="B3100" t="s">
        <v>7487</v>
      </c>
      <c r="C3100" t="str">
        <f t="shared" si="48"/>
        <v>LURemich</v>
      </c>
    </row>
    <row r="3101" spans="1:3">
      <c r="A3101" t="s">
        <v>7485</v>
      </c>
      <c r="B3101" t="s">
        <v>7487</v>
      </c>
      <c r="C3101" t="str">
        <f t="shared" si="48"/>
        <v>LURemich</v>
      </c>
    </row>
    <row r="3102" spans="1:3">
      <c r="A3102" t="s">
        <v>7485</v>
      </c>
      <c r="B3102" t="s">
        <v>7486</v>
      </c>
      <c r="C3102" t="str">
        <f t="shared" si="48"/>
        <v>LURéimech</v>
      </c>
    </row>
    <row r="3103" spans="1:3">
      <c r="A3103" t="s">
        <v>7488</v>
      </c>
      <c r="B3103" t="s">
        <v>7490</v>
      </c>
      <c r="C3103" t="str">
        <f t="shared" si="48"/>
        <v>LUVianden</v>
      </c>
    </row>
    <row r="3104" spans="1:3">
      <c r="A3104" t="s">
        <v>7488</v>
      </c>
      <c r="B3104" t="s">
        <v>7490</v>
      </c>
      <c r="C3104" t="str">
        <f t="shared" si="48"/>
        <v>LUVianden</v>
      </c>
    </row>
    <row r="3105" spans="1:3">
      <c r="A3105" t="s">
        <v>7488</v>
      </c>
      <c r="B3105" t="s">
        <v>7489</v>
      </c>
      <c r="C3105" t="str">
        <f t="shared" si="48"/>
        <v>LUVeianen</v>
      </c>
    </row>
    <row r="3106" spans="1:3">
      <c r="A3106" t="s">
        <v>7491</v>
      </c>
      <c r="B3106" t="s">
        <v>7492</v>
      </c>
      <c r="C3106" t="str">
        <f t="shared" si="48"/>
        <v>LUWiltz</v>
      </c>
    </row>
    <row r="3107" spans="1:3">
      <c r="A3107" t="s">
        <v>7491</v>
      </c>
      <c r="B3107" t="s">
        <v>7492</v>
      </c>
      <c r="C3107" t="str">
        <f t="shared" si="48"/>
        <v>LUWiltz</v>
      </c>
    </row>
    <row r="3108" spans="1:3">
      <c r="A3108" t="s">
        <v>7491</v>
      </c>
      <c r="B3108" t="s">
        <v>7493</v>
      </c>
      <c r="C3108" t="str">
        <f t="shared" si="48"/>
        <v>LUWolz</v>
      </c>
    </row>
    <row r="3109" spans="1:3">
      <c r="A3109" t="s">
        <v>7570</v>
      </c>
      <c r="B3109" t="s">
        <v>7571</v>
      </c>
      <c r="C3109" t="str">
        <f t="shared" si="48"/>
        <v>LVAglonas novads</v>
      </c>
    </row>
    <row r="3110" spans="1:3">
      <c r="A3110" t="s">
        <v>7640</v>
      </c>
      <c r="B3110" t="s">
        <v>7641</v>
      </c>
      <c r="C3110" t="str">
        <f t="shared" si="48"/>
        <v>LVAizkraukles novads</v>
      </c>
    </row>
    <row r="3111" spans="1:3">
      <c r="A3111" t="s">
        <v>7676</v>
      </c>
      <c r="B3111" t="s">
        <v>7677</v>
      </c>
      <c r="C3111" t="str">
        <f t="shared" si="48"/>
        <v>LVAizputes novads</v>
      </c>
    </row>
    <row r="3112" spans="1:3">
      <c r="A3112" t="s">
        <v>7710</v>
      </c>
      <c r="B3112" t="s">
        <v>7711</v>
      </c>
      <c r="C3112" t="str">
        <f t="shared" si="48"/>
        <v>LVAknīstes novads</v>
      </c>
    </row>
    <row r="3113" spans="1:3">
      <c r="A3113" t="s">
        <v>7642</v>
      </c>
      <c r="B3113" t="s">
        <v>7643</v>
      </c>
      <c r="C3113" t="str">
        <f t="shared" si="48"/>
        <v>LVAlojas novads</v>
      </c>
    </row>
    <row r="3114" spans="1:3">
      <c r="A3114" t="s">
        <v>7508</v>
      </c>
      <c r="B3114" t="s">
        <v>7509</v>
      </c>
      <c r="C3114" t="str">
        <f t="shared" si="48"/>
        <v>LVAlsungas novads</v>
      </c>
    </row>
    <row r="3115" spans="1:3">
      <c r="A3115" t="s">
        <v>7644</v>
      </c>
      <c r="B3115" t="s">
        <v>7645</v>
      </c>
      <c r="C3115" t="str">
        <f t="shared" si="48"/>
        <v>LVAlūksnes novads</v>
      </c>
    </row>
    <row r="3116" spans="1:3">
      <c r="A3116" t="s">
        <v>7646</v>
      </c>
      <c r="B3116" t="s">
        <v>7647</v>
      </c>
      <c r="C3116" t="str">
        <f t="shared" si="48"/>
        <v>LVAmatas novads</v>
      </c>
    </row>
    <row r="3117" spans="1:3">
      <c r="A3117" t="s">
        <v>7678</v>
      </c>
      <c r="B3117" t="s">
        <v>7679</v>
      </c>
      <c r="C3117" t="str">
        <f t="shared" si="48"/>
        <v>LVApes novads</v>
      </c>
    </row>
    <row r="3118" spans="1:3">
      <c r="A3118" t="s">
        <v>7598</v>
      </c>
      <c r="B3118" t="s">
        <v>7599</v>
      </c>
      <c r="C3118" t="str">
        <f t="shared" si="48"/>
        <v>LVAuces novads</v>
      </c>
    </row>
    <row r="3119" spans="1:3">
      <c r="A3119" t="s">
        <v>7712</v>
      </c>
      <c r="B3119" t="s">
        <v>7713</v>
      </c>
      <c r="C3119" t="str">
        <f t="shared" si="48"/>
        <v>LVĀdažu novads</v>
      </c>
    </row>
    <row r="3120" spans="1:3">
      <c r="A3120" t="s">
        <v>7606</v>
      </c>
      <c r="B3120" t="s">
        <v>7607</v>
      </c>
      <c r="C3120" t="str">
        <f t="shared" si="48"/>
        <v>LVBabītes novads</v>
      </c>
    </row>
    <row r="3121" spans="1:3">
      <c r="A3121" t="s">
        <v>7544</v>
      </c>
      <c r="B3121" t="s">
        <v>7545</v>
      </c>
      <c r="C3121" t="str">
        <f t="shared" si="48"/>
        <v>LVBaldones novads</v>
      </c>
    </row>
    <row r="3122" spans="1:3">
      <c r="A3122" t="s">
        <v>7608</v>
      </c>
      <c r="B3122" t="s">
        <v>7609</v>
      </c>
      <c r="C3122" t="str">
        <f t="shared" si="48"/>
        <v>LVBaltinavas novads</v>
      </c>
    </row>
    <row r="3123" spans="1:3">
      <c r="A3123" t="s">
        <v>7648</v>
      </c>
      <c r="B3123" t="s">
        <v>7649</v>
      </c>
      <c r="C3123" t="str">
        <f t="shared" si="48"/>
        <v>LVBalvu novads</v>
      </c>
    </row>
    <row r="3124" spans="1:3">
      <c r="A3124" t="s">
        <v>7680</v>
      </c>
      <c r="B3124" t="s">
        <v>7681</v>
      </c>
      <c r="C3124" t="str">
        <f t="shared" si="48"/>
        <v>LVBauskas novads</v>
      </c>
    </row>
    <row r="3125" spans="1:3">
      <c r="A3125" t="s">
        <v>7600</v>
      </c>
      <c r="B3125" t="s">
        <v>7601</v>
      </c>
      <c r="C3125" t="str">
        <f t="shared" si="48"/>
        <v>LVBeverīnas novads</v>
      </c>
    </row>
    <row r="3126" spans="1:3">
      <c r="A3126" t="s">
        <v>7714</v>
      </c>
      <c r="B3126" t="s">
        <v>7715</v>
      </c>
      <c r="C3126" t="str">
        <f t="shared" si="48"/>
        <v>LVBrocēnu novads</v>
      </c>
    </row>
    <row r="3127" spans="1:3">
      <c r="A3127" t="s">
        <v>7610</v>
      </c>
      <c r="B3127" t="s">
        <v>7611</v>
      </c>
      <c r="C3127" t="str">
        <f t="shared" si="48"/>
        <v>LVBurtnieku novads</v>
      </c>
    </row>
    <row r="3128" spans="1:3">
      <c r="A3128" t="s">
        <v>7612</v>
      </c>
      <c r="B3128" t="s">
        <v>7613</v>
      </c>
      <c r="C3128" t="str">
        <f t="shared" si="48"/>
        <v>LVCarnikavas novads</v>
      </c>
    </row>
    <row r="3129" spans="1:3">
      <c r="A3129" t="s">
        <v>7682</v>
      </c>
      <c r="B3129" t="s">
        <v>7683</v>
      </c>
      <c r="C3129" t="str">
        <f t="shared" si="48"/>
        <v>LVCesvaines novads</v>
      </c>
    </row>
    <row r="3130" spans="1:3">
      <c r="A3130" t="s">
        <v>7614</v>
      </c>
      <c r="B3130" t="s">
        <v>7615</v>
      </c>
      <c r="C3130" t="str">
        <f t="shared" si="48"/>
        <v>LVCēsu novads</v>
      </c>
    </row>
    <row r="3131" spans="1:3">
      <c r="A3131" t="s">
        <v>7546</v>
      </c>
      <c r="B3131" t="s">
        <v>7547</v>
      </c>
      <c r="C3131" t="str">
        <f t="shared" si="48"/>
        <v>LVCiblas novads</v>
      </c>
    </row>
    <row r="3132" spans="1:3">
      <c r="A3132" t="s">
        <v>7650</v>
      </c>
      <c r="B3132" t="s">
        <v>7651</v>
      </c>
      <c r="C3132" t="str">
        <f t="shared" si="48"/>
        <v>LVDagdas novads</v>
      </c>
    </row>
    <row r="3133" spans="1:3">
      <c r="A3133" t="s">
        <v>7548</v>
      </c>
      <c r="B3133" t="s">
        <v>7549</v>
      </c>
      <c r="C3133" t="str">
        <f t="shared" si="48"/>
        <v>LVDaugavpils novads</v>
      </c>
    </row>
    <row r="3134" spans="1:3">
      <c r="A3134" t="s">
        <v>7550</v>
      </c>
      <c r="B3134" t="s">
        <v>7551</v>
      </c>
      <c r="C3134" t="str">
        <f t="shared" si="48"/>
        <v>LVDobeles novads</v>
      </c>
    </row>
    <row r="3135" spans="1:3">
      <c r="A3135" t="s">
        <v>7652</v>
      </c>
      <c r="B3135" t="s">
        <v>7653</v>
      </c>
      <c r="C3135" t="str">
        <f t="shared" si="48"/>
        <v>LVDundagas novads</v>
      </c>
    </row>
    <row r="3136" spans="1:3">
      <c r="A3136" t="s">
        <v>7716</v>
      </c>
      <c r="B3136" t="s">
        <v>7717</v>
      </c>
      <c r="C3136" t="str">
        <f t="shared" si="48"/>
        <v>LVDurbes novads</v>
      </c>
    </row>
    <row r="3137" spans="1:3">
      <c r="A3137" t="s">
        <v>7552</v>
      </c>
      <c r="B3137" t="s">
        <v>7553</v>
      </c>
      <c r="C3137" t="str">
        <f t="shared" si="48"/>
        <v>LVEngures novads</v>
      </c>
    </row>
    <row r="3138" spans="1:3">
      <c r="A3138" t="s">
        <v>7510</v>
      </c>
      <c r="B3138" t="s">
        <v>7511</v>
      </c>
      <c r="C3138" t="str">
        <f t="shared" si="48"/>
        <v>LVĒrgļu novads</v>
      </c>
    </row>
    <row r="3139" spans="1:3">
      <c r="A3139" t="s">
        <v>7616</v>
      </c>
      <c r="B3139" t="s">
        <v>7617</v>
      </c>
      <c r="C3139" t="str">
        <f t="shared" ref="C3139:C3202" si="49">LEFT(A3139,2)&amp;B3139</f>
        <v>LVGarkalnes novads</v>
      </c>
    </row>
    <row r="3140" spans="1:3">
      <c r="A3140" t="s">
        <v>7572</v>
      </c>
      <c r="B3140" t="s">
        <v>7573</v>
      </c>
      <c r="C3140" t="str">
        <f t="shared" si="49"/>
        <v>LVGrobiņas novads</v>
      </c>
    </row>
    <row r="3141" spans="1:3">
      <c r="A3141" t="s">
        <v>7574</v>
      </c>
      <c r="B3141" t="s">
        <v>7575</v>
      </c>
      <c r="C3141" t="str">
        <f t="shared" si="49"/>
        <v>LVGulbenes novads</v>
      </c>
    </row>
    <row r="3142" spans="1:3">
      <c r="A3142" t="s">
        <v>7684</v>
      </c>
      <c r="B3142" t="s">
        <v>7685</v>
      </c>
      <c r="C3142" t="str">
        <f t="shared" si="49"/>
        <v>LVIecavas novads</v>
      </c>
    </row>
    <row r="3143" spans="1:3">
      <c r="A3143" t="s">
        <v>7602</v>
      </c>
      <c r="B3143" t="s">
        <v>7603</v>
      </c>
      <c r="C3143" t="str">
        <f t="shared" si="49"/>
        <v>LVIkšķiles novads</v>
      </c>
    </row>
    <row r="3144" spans="1:3">
      <c r="A3144" t="s">
        <v>7654</v>
      </c>
      <c r="B3144" t="s">
        <v>7655</v>
      </c>
      <c r="C3144" t="str">
        <f t="shared" si="49"/>
        <v>LVIlūkstes novads</v>
      </c>
    </row>
    <row r="3145" spans="1:3">
      <c r="A3145" t="s">
        <v>7512</v>
      </c>
      <c r="B3145" t="s">
        <v>7513</v>
      </c>
      <c r="C3145" t="str">
        <f t="shared" si="49"/>
        <v>LVInčukalna novads</v>
      </c>
    </row>
    <row r="3146" spans="1:3">
      <c r="A3146" t="s">
        <v>7686</v>
      </c>
      <c r="B3146" t="s">
        <v>7687</v>
      </c>
      <c r="C3146" t="str">
        <f t="shared" si="49"/>
        <v>LVJaunjelgavas novads</v>
      </c>
    </row>
    <row r="3147" spans="1:3">
      <c r="A3147" t="s">
        <v>7514</v>
      </c>
      <c r="B3147" t="s">
        <v>7515</v>
      </c>
      <c r="C3147" t="str">
        <f t="shared" si="49"/>
        <v>LVJaunpiebalgas novads</v>
      </c>
    </row>
    <row r="3148" spans="1:3">
      <c r="A3148" t="s">
        <v>7688</v>
      </c>
      <c r="B3148" t="s">
        <v>7689</v>
      </c>
      <c r="C3148" t="str">
        <f t="shared" si="49"/>
        <v>LVJaunpils novads</v>
      </c>
    </row>
    <row r="3149" spans="1:3">
      <c r="A3149" t="s">
        <v>7690</v>
      </c>
      <c r="B3149" t="s">
        <v>7691</v>
      </c>
      <c r="C3149" t="str">
        <f t="shared" si="49"/>
        <v>LVJelgavas novads</v>
      </c>
    </row>
    <row r="3150" spans="1:3">
      <c r="A3150" t="s">
        <v>7692</v>
      </c>
      <c r="B3150" t="s">
        <v>7693</v>
      </c>
      <c r="C3150" t="str">
        <f t="shared" si="49"/>
        <v>LVJēkabpils novads</v>
      </c>
    </row>
    <row r="3151" spans="1:3">
      <c r="A3151" t="s">
        <v>7516</v>
      </c>
      <c r="B3151" t="s">
        <v>7517</v>
      </c>
      <c r="C3151" t="str">
        <f t="shared" si="49"/>
        <v>LVKandavas novads</v>
      </c>
    </row>
    <row r="3152" spans="1:3">
      <c r="A3152" t="s">
        <v>7694</v>
      </c>
      <c r="B3152" t="s">
        <v>7695</v>
      </c>
      <c r="C3152" t="str">
        <f t="shared" si="49"/>
        <v>LVKārsavas novads</v>
      </c>
    </row>
    <row r="3153" spans="1:3">
      <c r="A3153" t="s">
        <v>7554</v>
      </c>
      <c r="B3153" t="s">
        <v>7555</v>
      </c>
      <c r="C3153" t="str">
        <f t="shared" si="49"/>
        <v>LVKocēnu novads</v>
      </c>
    </row>
    <row r="3154" spans="1:3">
      <c r="A3154" t="s">
        <v>7576</v>
      </c>
      <c r="B3154" t="s">
        <v>7577</v>
      </c>
      <c r="C3154" t="str">
        <f t="shared" si="49"/>
        <v>LVKokneses novads</v>
      </c>
    </row>
    <row r="3155" spans="1:3">
      <c r="A3155" t="s">
        <v>7656</v>
      </c>
      <c r="B3155" t="s">
        <v>7657</v>
      </c>
      <c r="C3155" t="str">
        <f t="shared" si="49"/>
        <v>LVKrāslavas novads</v>
      </c>
    </row>
    <row r="3156" spans="1:3">
      <c r="A3156" t="s">
        <v>7658</v>
      </c>
      <c r="B3156" t="s">
        <v>7659</v>
      </c>
      <c r="C3156" t="str">
        <f t="shared" si="49"/>
        <v>LVKrimuldas novads</v>
      </c>
    </row>
    <row r="3157" spans="1:3">
      <c r="A3157" t="s">
        <v>7578</v>
      </c>
      <c r="B3157" t="s">
        <v>7579</v>
      </c>
      <c r="C3157" t="str">
        <f t="shared" si="49"/>
        <v>LVKrustpils novads</v>
      </c>
    </row>
    <row r="3158" spans="1:3">
      <c r="A3158" t="s">
        <v>7518</v>
      </c>
      <c r="B3158" t="s">
        <v>7519</v>
      </c>
      <c r="C3158" t="str">
        <f t="shared" si="49"/>
        <v>LVKuldīgas novads</v>
      </c>
    </row>
    <row r="3159" spans="1:3">
      <c r="A3159" t="s">
        <v>7618</v>
      </c>
      <c r="B3159" t="s">
        <v>7619</v>
      </c>
      <c r="C3159" t="str">
        <f t="shared" si="49"/>
        <v>LVĶeguma novads</v>
      </c>
    </row>
    <row r="3160" spans="1:3">
      <c r="A3160" t="s">
        <v>7696</v>
      </c>
      <c r="B3160" t="s">
        <v>7697</v>
      </c>
      <c r="C3160" t="str">
        <f t="shared" si="49"/>
        <v>LVĶekavas novads</v>
      </c>
    </row>
    <row r="3161" spans="1:3">
      <c r="A3161" t="s">
        <v>7580</v>
      </c>
      <c r="B3161" t="s">
        <v>7581</v>
      </c>
      <c r="C3161" t="str">
        <f t="shared" si="49"/>
        <v>LVLielvārdes novads</v>
      </c>
    </row>
    <row r="3162" spans="1:3">
      <c r="A3162" t="s">
        <v>7660</v>
      </c>
      <c r="B3162" t="s">
        <v>7661</v>
      </c>
      <c r="C3162" t="str">
        <f t="shared" si="49"/>
        <v>LVLimbažu novads</v>
      </c>
    </row>
    <row r="3163" spans="1:3">
      <c r="A3163" t="s">
        <v>7520</v>
      </c>
      <c r="B3163" t="s">
        <v>7521</v>
      </c>
      <c r="C3163" t="str">
        <f t="shared" si="49"/>
        <v>LVLīgatnes novads</v>
      </c>
    </row>
    <row r="3164" spans="1:3">
      <c r="A3164" t="s">
        <v>7662</v>
      </c>
      <c r="B3164" t="s">
        <v>7663</v>
      </c>
      <c r="C3164" t="str">
        <f t="shared" si="49"/>
        <v>LVLīvānu novads</v>
      </c>
    </row>
    <row r="3165" spans="1:3">
      <c r="A3165" t="s">
        <v>7698</v>
      </c>
      <c r="B3165" t="s">
        <v>7699</v>
      </c>
      <c r="C3165" t="str">
        <f t="shared" si="49"/>
        <v>LVLubānas novads</v>
      </c>
    </row>
    <row r="3166" spans="1:3">
      <c r="A3166" t="s">
        <v>7620</v>
      </c>
      <c r="B3166" t="s">
        <v>7621</v>
      </c>
      <c r="C3166" t="str">
        <f t="shared" si="49"/>
        <v>LVLudzas novads</v>
      </c>
    </row>
    <row r="3167" spans="1:3">
      <c r="A3167" t="s">
        <v>7556</v>
      </c>
      <c r="B3167" t="s">
        <v>7557</v>
      </c>
      <c r="C3167" t="str">
        <f t="shared" si="49"/>
        <v>LVMadonas novads</v>
      </c>
    </row>
    <row r="3168" spans="1:3">
      <c r="A3168" t="s">
        <v>7664</v>
      </c>
      <c r="B3168" t="s">
        <v>7665</v>
      </c>
      <c r="C3168" t="str">
        <f t="shared" si="49"/>
        <v>LVMazsalacas novads</v>
      </c>
    </row>
    <row r="3169" spans="1:3">
      <c r="A3169" t="s">
        <v>7582</v>
      </c>
      <c r="B3169" t="s">
        <v>7583</v>
      </c>
      <c r="C3169" t="str">
        <f t="shared" si="49"/>
        <v>LVMālpils novads</v>
      </c>
    </row>
    <row r="3170" spans="1:3">
      <c r="A3170" t="s">
        <v>7700</v>
      </c>
      <c r="B3170" t="s">
        <v>7701</v>
      </c>
      <c r="C3170" t="str">
        <f t="shared" si="49"/>
        <v>LVMārupes novads</v>
      </c>
    </row>
    <row r="3171" spans="1:3">
      <c r="A3171" t="s">
        <v>7622</v>
      </c>
      <c r="B3171" t="s">
        <v>7623</v>
      </c>
      <c r="C3171" t="str">
        <f t="shared" si="49"/>
        <v>LVMērsraga novads</v>
      </c>
    </row>
    <row r="3172" spans="1:3">
      <c r="A3172" t="s">
        <v>7718</v>
      </c>
      <c r="B3172" t="s">
        <v>7719</v>
      </c>
      <c r="C3172" t="str">
        <f t="shared" si="49"/>
        <v>LVNaukšēnu novads</v>
      </c>
    </row>
    <row r="3173" spans="1:3">
      <c r="A3173" t="s">
        <v>7522</v>
      </c>
      <c r="B3173" t="s">
        <v>7523</v>
      </c>
      <c r="C3173" t="str">
        <f t="shared" si="49"/>
        <v>LVNeretas novads</v>
      </c>
    </row>
    <row r="3174" spans="1:3">
      <c r="A3174" t="s">
        <v>7624</v>
      </c>
      <c r="B3174" t="s">
        <v>7625</v>
      </c>
      <c r="C3174" t="str">
        <f t="shared" si="49"/>
        <v>LVNīcas novads</v>
      </c>
    </row>
    <row r="3175" spans="1:3">
      <c r="A3175" t="s">
        <v>7626</v>
      </c>
      <c r="B3175" t="s">
        <v>7627</v>
      </c>
      <c r="C3175" t="str">
        <f t="shared" si="49"/>
        <v>LVOgres novads</v>
      </c>
    </row>
    <row r="3176" spans="1:3">
      <c r="A3176" t="s">
        <v>7604</v>
      </c>
      <c r="B3176" t="s">
        <v>7605</v>
      </c>
      <c r="C3176" t="str">
        <f t="shared" si="49"/>
        <v>LVOlaines novads</v>
      </c>
    </row>
    <row r="3177" spans="1:3">
      <c r="A3177" t="s">
        <v>7558</v>
      </c>
      <c r="B3177" t="s">
        <v>7559</v>
      </c>
      <c r="C3177" t="str">
        <f t="shared" si="49"/>
        <v>LVOzolnieku novads</v>
      </c>
    </row>
    <row r="3178" spans="1:3">
      <c r="A3178" t="s">
        <v>7628</v>
      </c>
      <c r="B3178" t="s">
        <v>7629</v>
      </c>
      <c r="C3178" t="str">
        <f t="shared" si="49"/>
        <v>LVPārgaujas novads</v>
      </c>
    </row>
    <row r="3179" spans="1:3">
      <c r="A3179" t="s">
        <v>7584</v>
      </c>
      <c r="B3179" t="s">
        <v>7585</v>
      </c>
      <c r="C3179" t="str">
        <f t="shared" si="49"/>
        <v>LVPāvilostas novads</v>
      </c>
    </row>
    <row r="3180" spans="1:3">
      <c r="A3180" t="s">
        <v>7524</v>
      </c>
      <c r="B3180" t="s">
        <v>7525</v>
      </c>
      <c r="C3180" t="str">
        <f t="shared" si="49"/>
        <v>LVPļaviņu novads</v>
      </c>
    </row>
    <row r="3181" spans="1:3">
      <c r="A3181" t="s">
        <v>7586</v>
      </c>
      <c r="B3181" t="s">
        <v>7587</v>
      </c>
      <c r="C3181" t="str">
        <f t="shared" si="49"/>
        <v>LVPreiļu novads</v>
      </c>
    </row>
    <row r="3182" spans="1:3">
      <c r="A3182" t="s">
        <v>7702</v>
      </c>
      <c r="B3182" t="s">
        <v>7703</v>
      </c>
      <c r="C3182" t="str">
        <f t="shared" si="49"/>
        <v>LVPriekules novads</v>
      </c>
    </row>
    <row r="3183" spans="1:3">
      <c r="A3183" t="s">
        <v>7494</v>
      </c>
      <c r="B3183" t="s">
        <v>7495</v>
      </c>
      <c r="C3183" t="str">
        <f t="shared" si="49"/>
        <v>LVPriekuļu novads</v>
      </c>
    </row>
    <row r="3184" spans="1:3">
      <c r="A3184" t="s">
        <v>7496</v>
      </c>
      <c r="B3184" t="s">
        <v>7497</v>
      </c>
      <c r="C3184" t="str">
        <f t="shared" si="49"/>
        <v>LVRaunas novads</v>
      </c>
    </row>
    <row r="3185" spans="1:3">
      <c r="A3185" t="s">
        <v>7526</v>
      </c>
      <c r="B3185" t="s">
        <v>7527</v>
      </c>
      <c r="C3185" t="str">
        <f t="shared" si="49"/>
        <v>LVRēzeknes novads</v>
      </c>
    </row>
    <row r="3186" spans="1:3">
      <c r="A3186" t="s">
        <v>7666</v>
      </c>
      <c r="B3186" t="s">
        <v>7667</v>
      </c>
      <c r="C3186" t="str">
        <f t="shared" si="49"/>
        <v>LVRiebiņu novads</v>
      </c>
    </row>
    <row r="3187" spans="1:3">
      <c r="A3187" t="s">
        <v>7528</v>
      </c>
      <c r="B3187" t="s">
        <v>7529</v>
      </c>
      <c r="C3187" t="str">
        <f t="shared" si="49"/>
        <v>LVRojas novads</v>
      </c>
    </row>
    <row r="3188" spans="1:3">
      <c r="A3188" t="s">
        <v>7668</v>
      </c>
      <c r="B3188" t="s">
        <v>7669</v>
      </c>
      <c r="C3188" t="str">
        <f t="shared" si="49"/>
        <v>LVRopažu novads</v>
      </c>
    </row>
    <row r="3189" spans="1:3">
      <c r="A3189" t="s">
        <v>7588</v>
      </c>
      <c r="B3189" t="s">
        <v>7589</v>
      </c>
      <c r="C3189" t="str">
        <f t="shared" si="49"/>
        <v>LVRucavas novads</v>
      </c>
    </row>
    <row r="3190" spans="1:3">
      <c r="A3190" t="s">
        <v>7560</v>
      </c>
      <c r="B3190" t="s">
        <v>7561</v>
      </c>
      <c r="C3190" t="str">
        <f t="shared" si="49"/>
        <v>LVRugāju novads</v>
      </c>
    </row>
    <row r="3191" spans="1:3">
      <c r="A3191" t="s">
        <v>7670</v>
      </c>
      <c r="B3191" t="s">
        <v>7671</v>
      </c>
      <c r="C3191" t="str">
        <f t="shared" si="49"/>
        <v>LVRundāles novads</v>
      </c>
    </row>
    <row r="3192" spans="1:3">
      <c r="A3192" t="s">
        <v>7704</v>
      </c>
      <c r="B3192" t="s">
        <v>7705</v>
      </c>
      <c r="C3192" t="str">
        <f t="shared" si="49"/>
        <v>LVRūjienas novads</v>
      </c>
    </row>
    <row r="3193" spans="1:3">
      <c r="A3193" t="s">
        <v>7562</v>
      </c>
      <c r="B3193" t="s">
        <v>7563</v>
      </c>
      <c r="C3193" t="str">
        <f t="shared" si="49"/>
        <v>LVSalas novads</v>
      </c>
    </row>
    <row r="3194" spans="1:3">
      <c r="A3194" t="s">
        <v>7672</v>
      </c>
      <c r="B3194" t="s">
        <v>7673</v>
      </c>
      <c r="C3194" t="str">
        <f t="shared" si="49"/>
        <v>LVSalacgrīvas novads</v>
      </c>
    </row>
    <row r="3195" spans="1:3">
      <c r="A3195" t="s">
        <v>7530</v>
      </c>
      <c r="B3195" t="s">
        <v>7531</v>
      </c>
      <c r="C3195" t="str">
        <f t="shared" si="49"/>
        <v>LVSalaspils novads</v>
      </c>
    </row>
    <row r="3196" spans="1:3">
      <c r="A3196" t="s">
        <v>7498</v>
      </c>
      <c r="B3196" t="s">
        <v>7499</v>
      </c>
      <c r="C3196" t="str">
        <f t="shared" si="49"/>
        <v>LVSaldus novads</v>
      </c>
    </row>
    <row r="3197" spans="1:3">
      <c r="A3197" t="s">
        <v>7532</v>
      </c>
      <c r="B3197" t="s">
        <v>7533</v>
      </c>
      <c r="C3197" t="str">
        <f t="shared" si="49"/>
        <v>LVSaulkrastu novads</v>
      </c>
    </row>
    <row r="3198" spans="1:3">
      <c r="A3198" t="s">
        <v>7590</v>
      </c>
      <c r="B3198" t="s">
        <v>7591</v>
      </c>
      <c r="C3198" t="str">
        <f t="shared" si="49"/>
        <v>LVSējas novads</v>
      </c>
    </row>
    <row r="3199" spans="1:3">
      <c r="A3199" t="s">
        <v>7534</v>
      </c>
      <c r="B3199" t="s">
        <v>7535</v>
      </c>
      <c r="C3199" t="str">
        <f t="shared" si="49"/>
        <v>LVSiguldas novads</v>
      </c>
    </row>
    <row r="3200" spans="1:3">
      <c r="A3200" t="s">
        <v>7564</v>
      </c>
      <c r="B3200" t="s">
        <v>7565</v>
      </c>
      <c r="C3200" t="str">
        <f t="shared" si="49"/>
        <v>LVSkrīveru novads</v>
      </c>
    </row>
    <row r="3201" spans="1:3">
      <c r="A3201" t="s">
        <v>7630</v>
      </c>
      <c r="B3201" t="s">
        <v>7631</v>
      </c>
      <c r="C3201" t="str">
        <f t="shared" si="49"/>
        <v>LVSkrundas novads</v>
      </c>
    </row>
    <row r="3202" spans="1:3">
      <c r="A3202" t="s">
        <v>7536</v>
      </c>
      <c r="B3202" t="s">
        <v>7537</v>
      </c>
      <c r="C3202" t="str">
        <f t="shared" si="49"/>
        <v>LVSmiltenes novads</v>
      </c>
    </row>
    <row r="3203" spans="1:3">
      <c r="A3203" t="s">
        <v>7632</v>
      </c>
      <c r="B3203" t="s">
        <v>7633</v>
      </c>
      <c r="C3203" t="str">
        <f t="shared" ref="C3203:C3266" si="50">LEFT(A3203,2)&amp;B3203</f>
        <v>LVStopiņu novads</v>
      </c>
    </row>
    <row r="3204" spans="1:3">
      <c r="A3204" t="s">
        <v>7634</v>
      </c>
      <c r="B3204" t="s">
        <v>7635</v>
      </c>
      <c r="C3204" t="str">
        <f t="shared" si="50"/>
        <v>LVStrenču novads</v>
      </c>
    </row>
    <row r="3205" spans="1:3">
      <c r="A3205" t="s">
        <v>7500</v>
      </c>
      <c r="B3205" t="s">
        <v>7501</v>
      </c>
      <c r="C3205" t="str">
        <f t="shared" si="50"/>
        <v>LVTalsu novads</v>
      </c>
    </row>
    <row r="3206" spans="1:3">
      <c r="A3206" t="s">
        <v>7592</v>
      </c>
      <c r="B3206" t="s">
        <v>7593</v>
      </c>
      <c r="C3206" t="str">
        <f t="shared" si="50"/>
        <v>LVTērvetes novads</v>
      </c>
    </row>
    <row r="3207" spans="1:3">
      <c r="A3207" t="s">
        <v>7636</v>
      </c>
      <c r="B3207" t="s">
        <v>7637</v>
      </c>
      <c r="C3207" t="str">
        <f t="shared" si="50"/>
        <v>LVTukuma novads</v>
      </c>
    </row>
    <row r="3208" spans="1:3">
      <c r="A3208" t="s">
        <v>7538</v>
      </c>
      <c r="B3208" t="s">
        <v>7539</v>
      </c>
      <c r="C3208" t="str">
        <f t="shared" si="50"/>
        <v>LVVaiņodes novads</v>
      </c>
    </row>
    <row r="3209" spans="1:3">
      <c r="A3209" t="s">
        <v>7720</v>
      </c>
      <c r="B3209" t="s">
        <v>7721</v>
      </c>
      <c r="C3209" t="str">
        <f t="shared" si="50"/>
        <v>LVValkas novads</v>
      </c>
    </row>
    <row r="3210" spans="1:3">
      <c r="A3210" t="s">
        <v>7638</v>
      </c>
      <c r="B3210" t="s">
        <v>7639</v>
      </c>
      <c r="C3210" t="str">
        <f t="shared" si="50"/>
        <v>LVVarakļānu novads</v>
      </c>
    </row>
    <row r="3211" spans="1:3">
      <c r="A3211" t="s">
        <v>7566</v>
      </c>
      <c r="B3211" t="s">
        <v>7567</v>
      </c>
      <c r="C3211" t="str">
        <f t="shared" si="50"/>
        <v>LVVārkavas novads</v>
      </c>
    </row>
    <row r="3212" spans="1:3">
      <c r="A3212" t="s">
        <v>7540</v>
      </c>
      <c r="B3212" t="s">
        <v>7541</v>
      </c>
      <c r="C3212" t="str">
        <f t="shared" si="50"/>
        <v>LVVecpiebalgas novads</v>
      </c>
    </row>
    <row r="3213" spans="1:3">
      <c r="A3213" t="s">
        <v>7722</v>
      </c>
      <c r="B3213" t="s">
        <v>7723</v>
      </c>
      <c r="C3213" t="str">
        <f t="shared" si="50"/>
        <v>LVVecumnieku novads</v>
      </c>
    </row>
    <row r="3214" spans="1:3">
      <c r="A3214" t="s">
        <v>7706</v>
      </c>
      <c r="B3214" t="s">
        <v>7707</v>
      </c>
      <c r="C3214" t="str">
        <f t="shared" si="50"/>
        <v>LVVentspils novads</v>
      </c>
    </row>
    <row r="3215" spans="1:3">
      <c r="A3215" t="s">
        <v>7502</v>
      </c>
      <c r="B3215" t="s">
        <v>7503</v>
      </c>
      <c r="C3215" t="str">
        <f t="shared" si="50"/>
        <v>LVViesītes novads</v>
      </c>
    </row>
    <row r="3216" spans="1:3">
      <c r="A3216" t="s">
        <v>7724</v>
      </c>
      <c r="B3216" t="s">
        <v>7725</v>
      </c>
      <c r="C3216" t="str">
        <f t="shared" si="50"/>
        <v>LVViļakas novads</v>
      </c>
    </row>
    <row r="3217" spans="1:3">
      <c r="A3217" t="s">
        <v>7708</v>
      </c>
      <c r="B3217" t="s">
        <v>7709</v>
      </c>
      <c r="C3217" t="str">
        <f t="shared" si="50"/>
        <v>LVViļānu novads</v>
      </c>
    </row>
    <row r="3218" spans="1:3">
      <c r="A3218" t="s">
        <v>7674</v>
      </c>
      <c r="B3218" t="s">
        <v>7675</v>
      </c>
      <c r="C3218" t="str">
        <f t="shared" si="50"/>
        <v>LVZilupes novads</v>
      </c>
    </row>
    <row r="3219" spans="1:3">
      <c r="A3219" t="s">
        <v>7726</v>
      </c>
      <c r="B3219" t="s">
        <v>7727</v>
      </c>
      <c r="C3219" t="str">
        <f t="shared" si="50"/>
        <v>LVDaugavpils</v>
      </c>
    </row>
    <row r="3220" spans="1:3">
      <c r="A3220" t="s">
        <v>7504</v>
      </c>
      <c r="B3220" t="s">
        <v>7505</v>
      </c>
      <c r="C3220" t="str">
        <f t="shared" si="50"/>
        <v>LVJelgava</v>
      </c>
    </row>
    <row r="3221" spans="1:3">
      <c r="A3221" t="s">
        <v>7594</v>
      </c>
      <c r="B3221" t="s">
        <v>7595</v>
      </c>
      <c r="C3221" t="str">
        <f t="shared" si="50"/>
        <v>LVJēkabpils</v>
      </c>
    </row>
    <row r="3222" spans="1:3">
      <c r="A3222" t="s">
        <v>7568</v>
      </c>
      <c r="B3222" t="s">
        <v>7569</v>
      </c>
      <c r="C3222" t="str">
        <f t="shared" si="50"/>
        <v>LVJūrmala</v>
      </c>
    </row>
    <row r="3223" spans="1:3">
      <c r="A3223" t="s">
        <v>7728</v>
      </c>
      <c r="B3223" t="s">
        <v>7729</v>
      </c>
      <c r="C3223" t="str">
        <f t="shared" si="50"/>
        <v>LVLiepāja</v>
      </c>
    </row>
    <row r="3224" spans="1:3">
      <c r="A3224" t="s">
        <v>7542</v>
      </c>
      <c r="B3224" t="s">
        <v>7543</v>
      </c>
      <c r="C3224" t="str">
        <f t="shared" si="50"/>
        <v>LVRēzekne</v>
      </c>
    </row>
    <row r="3225" spans="1:3">
      <c r="A3225" t="s">
        <v>7730</v>
      </c>
      <c r="B3225" t="s">
        <v>7731</v>
      </c>
      <c r="C3225" t="str">
        <f t="shared" si="50"/>
        <v>LVRīga</v>
      </c>
    </row>
    <row r="3226" spans="1:3">
      <c r="A3226" t="s">
        <v>7596</v>
      </c>
      <c r="B3226" t="s">
        <v>7597</v>
      </c>
      <c r="C3226" t="str">
        <f t="shared" si="50"/>
        <v>LVVentspils</v>
      </c>
    </row>
    <row r="3227" spans="1:3">
      <c r="A3227" t="s">
        <v>7506</v>
      </c>
      <c r="B3227" t="s">
        <v>7507</v>
      </c>
      <c r="C3227" t="str">
        <f t="shared" si="50"/>
        <v>LVValmiera</v>
      </c>
    </row>
    <row r="3228" spans="1:3">
      <c r="A3228" t="s">
        <v>7752</v>
      </c>
      <c r="B3228" t="s">
        <v>7753</v>
      </c>
      <c r="C3228" t="str">
        <f t="shared" si="50"/>
        <v>LYBanghāzī</v>
      </c>
    </row>
    <row r="3229" spans="1:3">
      <c r="A3229" t="s">
        <v>7754</v>
      </c>
      <c r="B3229" t="s">
        <v>7755</v>
      </c>
      <c r="C3229" t="str">
        <f t="shared" si="50"/>
        <v>LYAl Buţnān</v>
      </c>
    </row>
    <row r="3230" spans="1:3">
      <c r="A3230" t="s">
        <v>7732</v>
      </c>
      <c r="B3230" t="s">
        <v>7733</v>
      </c>
      <c r="C3230" t="str">
        <f t="shared" si="50"/>
        <v>LYDarnah</v>
      </c>
    </row>
    <row r="3231" spans="1:3">
      <c r="A3231" t="s">
        <v>7772</v>
      </c>
      <c r="B3231" t="s">
        <v>7773</v>
      </c>
      <c r="C3231" t="str">
        <f t="shared" si="50"/>
        <v>LYGhāt</v>
      </c>
    </row>
    <row r="3232" spans="1:3">
      <c r="A3232" t="s">
        <v>7756</v>
      </c>
      <c r="B3232" t="s">
        <v>7757</v>
      </c>
      <c r="C3232" t="str">
        <f t="shared" si="50"/>
        <v>LYAl Jabal al Akhḑar</v>
      </c>
    </row>
    <row r="3233" spans="1:3">
      <c r="A3233" t="s">
        <v>7762</v>
      </c>
      <c r="B3233" t="s">
        <v>7763</v>
      </c>
      <c r="C3233" t="str">
        <f t="shared" si="50"/>
        <v>LYAl Jabal al Gharbī</v>
      </c>
    </row>
    <row r="3234" spans="1:3">
      <c r="A3234" t="s">
        <v>7734</v>
      </c>
      <c r="B3234" t="s">
        <v>7735</v>
      </c>
      <c r="C3234" t="str">
        <f t="shared" si="50"/>
        <v>LYAl Jafārah</v>
      </c>
    </row>
    <row r="3235" spans="1:3">
      <c r="A3235" t="s">
        <v>7746</v>
      </c>
      <c r="B3235" t="s">
        <v>7747</v>
      </c>
      <c r="C3235" t="str">
        <f t="shared" si="50"/>
        <v>LYAl Jufrah</v>
      </c>
    </row>
    <row r="3236" spans="1:3">
      <c r="A3236" t="s">
        <v>7758</v>
      </c>
      <c r="B3236" t="s">
        <v>7759</v>
      </c>
      <c r="C3236" t="str">
        <f t="shared" si="50"/>
        <v>LYAl Kufrah</v>
      </c>
    </row>
    <row r="3237" spans="1:3">
      <c r="A3237" t="s">
        <v>7748</v>
      </c>
      <c r="B3237" t="s">
        <v>7749</v>
      </c>
      <c r="C3237" t="str">
        <f t="shared" si="50"/>
        <v>LYAl Marqab</v>
      </c>
    </row>
    <row r="3238" spans="1:3">
      <c r="A3238" t="s">
        <v>7736</v>
      </c>
      <c r="B3238" t="s">
        <v>7737</v>
      </c>
      <c r="C3238" t="str">
        <f t="shared" si="50"/>
        <v>LYMişrātah</v>
      </c>
    </row>
    <row r="3239" spans="1:3">
      <c r="A3239" t="s">
        <v>7766</v>
      </c>
      <c r="B3239" t="s">
        <v>7767</v>
      </c>
      <c r="C3239" t="str">
        <f t="shared" si="50"/>
        <v>LYAl Marj</v>
      </c>
    </row>
    <row r="3240" spans="1:3">
      <c r="A3240" t="s">
        <v>7760</v>
      </c>
      <c r="B3240" t="s">
        <v>7761</v>
      </c>
      <c r="C3240" t="str">
        <f t="shared" si="50"/>
        <v>LYMurzuq</v>
      </c>
    </row>
    <row r="3241" spans="1:3">
      <c r="A3241" t="s">
        <v>7738</v>
      </c>
      <c r="B3241" t="s">
        <v>7739</v>
      </c>
      <c r="C3241" t="str">
        <f t="shared" si="50"/>
        <v>LYNālūt</v>
      </c>
    </row>
    <row r="3242" spans="1:3">
      <c r="A3242" t="s">
        <v>7740</v>
      </c>
      <c r="B3242" t="s">
        <v>7741</v>
      </c>
      <c r="C3242" t="str">
        <f t="shared" si="50"/>
        <v>LYAn Nuqāţ al Khams</v>
      </c>
    </row>
    <row r="3243" spans="1:3">
      <c r="A3243" t="s">
        <v>7768</v>
      </c>
      <c r="B3243" t="s">
        <v>7769</v>
      </c>
      <c r="C3243" t="str">
        <f t="shared" si="50"/>
        <v>LYSabhā</v>
      </c>
    </row>
    <row r="3244" spans="1:3">
      <c r="A3244" t="s">
        <v>7742</v>
      </c>
      <c r="B3244" t="s">
        <v>7743</v>
      </c>
      <c r="C3244" t="str">
        <f t="shared" si="50"/>
        <v>LYSurt</v>
      </c>
    </row>
    <row r="3245" spans="1:3">
      <c r="A3245" t="s">
        <v>7774</v>
      </c>
      <c r="B3245" t="s">
        <v>7775</v>
      </c>
      <c r="C3245" t="str">
        <f t="shared" si="50"/>
        <v>LYŢarābulus</v>
      </c>
    </row>
    <row r="3246" spans="1:3">
      <c r="A3246" t="s">
        <v>7770</v>
      </c>
      <c r="B3246" t="s">
        <v>7771</v>
      </c>
      <c r="C3246" t="str">
        <f t="shared" si="50"/>
        <v>LYAl Wāḩāt</v>
      </c>
    </row>
    <row r="3247" spans="1:3">
      <c r="A3247" t="s">
        <v>7750</v>
      </c>
      <c r="B3247" t="s">
        <v>7751</v>
      </c>
      <c r="C3247" t="str">
        <f t="shared" si="50"/>
        <v>LYWādī al Ḩayāt</v>
      </c>
    </row>
    <row r="3248" spans="1:3">
      <c r="A3248" t="s">
        <v>7764</v>
      </c>
      <c r="B3248" t="s">
        <v>7765</v>
      </c>
      <c r="C3248" t="str">
        <f t="shared" si="50"/>
        <v>LYWādī ash Shāţi’</v>
      </c>
    </row>
    <row r="3249" spans="1:3">
      <c r="A3249" t="s">
        <v>7744</v>
      </c>
      <c r="B3249" t="s">
        <v>7745</v>
      </c>
      <c r="C3249" t="str">
        <f t="shared" si="50"/>
        <v>LYAz Zāwiyah</v>
      </c>
    </row>
    <row r="3250" spans="1:3">
      <c r="A3250" t="s">
        <v>7795</v>
      </c>
      <c r="B3250" t="s">
        <v>13574</v>
      </c>
      <c r="C3250" t="str">
        <f t="shared" si="50"/>
        <v>MATanger-Tétouan-Al Hoceïma</v>
      </c>
    </row>
    <row r="3251" spans="1:3">
      <c r="A3251" t="s">
        <v>13454</v>
      </c>
      <c r="B3251" t="s">
        <v>13575</v>
      </c>
      <c r="C3251" t="str">
        <f t="shared" si="50"/>
        <v>MAM’diq-Fnideq</v>
      </c>
    </row>
    <row r="3252" spans="1:3">
      <c r="A3252" t="s">
        <v>7803</v>
      </c>
      <c r="B3252" t="s">
        <v>7804</v>
      </c>
      <c r="C3252" t="str">
        <f t="shared" si="50"/>
        <v>MATanger-Assilah</v>
      </c>
    </row>
    <row r="3253" spans="1:3">
      <c r="A3253" t="s">
        <v>7800</v>
      </c>
      <c r="B3253" t="s">
        <v>7801</v>
      </c>
      <c r="C3253" t="str">
        <f t="shared" si="50"/>
        <v>MAChefchaouen</v>
      </c>
    </row>
    <row r="3254" spans="1:3">
      <c r="A3254" t="s">
        <v>7802</v>
      </c>
      <c r="B3254" t="s">
        <v>13576</v>
      </c>
      <c r="C3254" t="str">
        <f t="shared" si="50"/>
        <v>MAFahs-Anjra</v>
      </c>
    </row>
    <row r="3255" spans="1:3">
      <c r="A3255" t="s">
        <v>7817</v>
      </c>
      <c r="B3255" t="s">
        <v>7818</v>
      </c>
      <c r="C3255" t="str">
        <f t="shared" si="50"/>
        <v>MAAl Hoceïma</v>
      </c>
    </row>
    <row r="3256" spans="1:3">
      <c r="A3256" t="s">
        <v>7798</v>
      </c>
      <c r="B3256" t="s">
        <v>7799</v>
      </c>
      <c r="C3256" t="str">
        <f t="shared" si="50"/>
        <v>MALarache</v>
      </c>
    </row>
    <row r="3257" spans="1:3">
      <c r="A3257" t="s">
        <v>13455</v>
      </c>
      <c r="B3257" t="s">
        <v>13577</v>
      </c>
      <c r="C3257" t="str">
        <f t="shared" si="50"/>
        <v>MAOuezzane</v>
      </c>
    </row>
    <row r="3258" spans="1:3">
      <c r="A3258" t="s">
        <v>7796</v>
      </c>
      <c r="B3258" t="s">
        <v>7797</v>
      </c>
      <c r="C3258" t="str">
        <f t="shared" si="50"/>
        <v>MATétouan</v>
      </c>
    </row>
    <row r="3259" spans="1:3">
      <c r="A3259" t="s">
        <v>7869</v>
      </c>
      <c r="B3259" t="s">
        <v>7848</v>
      </c>
      <c r="C3259" t="str">
        <f t="shared" si="50"/>
        <v>MAL'Oriental</v>
      </c>
    </row>
    <row r="3260" spans="1:3">
      <c r="A3260" t="s">
        <v>7858</v>
      </c>
      <c r="B3260" t="s">
        <v>7859</v>
      </c>
      <c r="C3260" t="str">
        <f t="shared" si="50"/>
        <v>MAOujda-Angad</v>
      </c>
    </row>
    <row r="3261" spans="1:3">
      <c r="A3261" t="s">
        <v>7856</v>
      </c>
      <c r="B3261" t="s">
        <v>7857</v>
      </c>
      <c r="C3261" t="str">
        <f t="shared" si="50"/>
        <v>MABerkane</v>
      </c>
    </row>
    <row r="3262" spans="1:3">
      <c r="A3262" t="s">
        <v>13456</v>
      </c>
      <c r="B3262" t="s">
        <v>13580</v>
      </c>
      <c r="C3262" t="str">
        <f t="shared" si="50"/>
        <v>MADriouch</v>
      </c>
    </row>
    <row r="3263" spans="1:3">
      <c r="A3263" t="s">
        <v>7850</v>
      </c>
      <c r="B3263" t="s">
        <v>7851</v>
      </c>
      <c r="C3263" t="str">
        <f t="shared" si="50"/>
        <v>MAFiguig</v>
      </c>
    </row>
    <row r="3264" spans="1:3">
      <c r="A3264" t="s">
        <v>13457</v>
      </c>
      <c r="B3264" t="s">
        <v>13581</v>
      </c>
      <c r="C3264" t="str">
        <f t="shared" si="50"/>
        <v>MAGuercif</v>
      </c>
    </row>
    <row r="3265" spans="1:3">
      <c r="A3265" t="s">
        <v>7849</v>
      </c>
      <c r="B3265" t="s">
        <v>13582</v>
      </c>
      <c r="C3265" t="str">
        <f t="shared" si="50"/>
        <v>MAJerada</v>
      </c>
    </row>
    <row r="3266" spans="1:3">
      <c r="A3266" t="s">
        <v>7852</v>
      </c>
      <c r="B3266" t="s">
        <v>7853</v>
      </c>
      <c r="C3266" t="str">
        <f t="shared" si="50"/>
        <v>MANador</v>
      </c>
    </row>
    <row r="3267" spans="1:3">
      <c r="A3267" t="s">
        <v>7854</v>
      </c>
      <c r="B3267" t="s">
        <v>7855</v>
      </c>
      <c r="C3267" t="str">
        <f t="shared" ref="C3267:C3330" si="51">LEFT(A3267,2)&amp;B3267</f>
        <v>MATaourirt</v>
      </c>
    </row>
    <row r="3268" spans="1:3">
      <c r="A3268" t="s">
        <v>7814</v>
      </c>
      <c r="B3268" t="s">
        <v>15174</v>
      </c>
      <c r="C3268" t="str">
        <f t="shared" si="51"/>
        <v>MAFès-Meknès</v>
      </c>
    </row>
    <row r="3269" spans="1:3">
      <c r="A3269" t="s">
        <v>7783</v>
      </c>
      <c r="B3269" t="s">
        <v>13591</v>
      </c>
      <c r="C3269" t="str">
        <f t="shared" si="51"/>
        <v>MAFès</v>
      </c>
    </row>
    <row r="3270" spans="1:3">
      <c r="A3270" t="s">
        <v>7883</v>
      </c>
      <c r="B3270" t="s">
        <v>7884</v>
      </c>
      <c r="C3270" t="str">
        <f t="shared" si="51"/>
        <v>MAMeknès</v>
      </c>
    </row>
    <row r="3271" spans="1:3">
      <c r="A3271" t="s">
        <v>7779</v>
      </c>
      <c r="B3271" t="s">
        <v>7780</v>
      </c>
      <c r="C3271" t="str">
        <f t="shared" si="51"/>
        <v>MABoulemane</v>
      </c>
    </row>
    <row r="3272" spans="1:3">
      <c r="A3272" t="s">
        <v>7881</v>
      </c>
      <c r="B3272" t="s">
        <v>7882</v>
      </c>
      <c r="C3272" t="str">
        <f t="shared" si="51"/>
        <v>MAEl Hajeb</v>
      </c>
    </row>
    <row r="3273" spans="1:3">
      <c r="A3273" t="s">
        <v>7879</v>
      </c>
      <c r="B3273" t="s">
        <v>7880</v>
      </c>
      <c r="C3273" t="str">
        <f t="shared" si="51"/>
        <v>MAIfrane</v>
      </c>
    </row>
    <row r="3274" spans="1:3">
      <c r="A3274" t="s">
        <v>7781</v>
      </c>
      <c r="B3274" t="s">
        <v>7782</v>
      </c>
      <c r="C3274" t="str">
        <f t="shared" si="51"/>
        <v>MAMoulay Yacoub</v>
      </c>
    </row>
    <row r="3275" spans="1:3">
      <c r="A3275" t="s">
        <v>7777</v>
      </c>
      <c r="B3275" t="s">
        <v>7778</v>
      </c>
      <c r="C3275" t="str">
        <f t="shared" si="51"/>
        <v>MASefrou</v>
      </c>
    </row>
    <row r="3276" spans="1:3">
      <c r="A3276" t="s">
        <v>7819</v>
      </c>
      <c r="B3276" t="s">
        <v>7820</v>
      </c>
      <c r="C3276" t="str">
        <f t="shared" si="51"/>
        <v>MATaounate</v>
      </c>
    </row>
    <row r="3277" spans="1:3">
      <c r="A3277" t="s">
        <v>7815</v>
      </c>
      <c r="B3277" t="s">
        <v>7816</v>
      </c>
      <c r="C3277" t="str">
        <f t="shared" si="51"/>
        <v>MATaza</v>
      </c>
    </row>
    <row r="3278" spans="1:3">
      <c r="A3278" t="s">
        <v>7847</v>
      </c>
      <c r="B3278" t="s">
        <v>13597</v>
      </c>
      <c r="C3278" t="str">
        <f t="shared" si="51"/>
        <v>MARabat-Salé-Kénitra</v>
      </c>
    </row>
    <row r="3279" spans="1:3">
      <c r="A3279" t="s">
        <v>7861</v>
      </c>
      <c r="B3279" t="s">
        <v>7862</v>
      </c>
      <c r="C3279" t="str">
        <f t="shared" si="51"/>
        <v>MARabat</v>
      </c>
    </row>
    <row r="3280" spans="1:3">
      <c r="A3280" t="s">
        <v>7865</v>
      </c>
      <c r="B3280" t="s">
        <v>7866</v>
      </c>
      <c r="C3280" t="str">
        <f t="shared" si="51"/>
        <v>MASalé</v>
      </c>
    </row>
    <row r="3281" spans="1:3">
      <c r="A3281" t="s">
        <v>7863</v>
      </c>
      <c r="B3281" t="s">
        <v>7864</v>
      </c>
      <c r="C3281" t="str">
        <f t="shared" si="51"/>
        <v>MASkhirate-Témara</v>
      </c>
    </row>
    <row r="3282" spans="1:3">
      <c r="A3282" t="s">
        <v>7872</v>
      </c>
      <c r="B3282" t="s">
        <v>7873</v>
      </c>
      <c r="C3282" t="str">
        <f t="shared" si="51"/>
        <v>MAKénitra</v>
      </c>
    </row>
    <row r="3283" spans="1:3">
      <c r="A3283" t="s">
        <v>7867</v>
      </c>
      <c r="B3283" t="s">
        <v>7868</v>
      </c>
      <c r="C3283" t="str">
        <f t="shared" si="51"/>
        <v>MAKhemisset</v>
      </c>
    </row>
    <row r="3284" spans="1:3">
      <c r="A3284" t="s">
        <v>7826</v>
      </c>
      <c r="B3284" t="s">
        <v>7827</v>
      </c>
      <c r="C3284" t="str">
        <f t="shared" si="51"/>
        <v>MANouaceur</v>
      </c>
    </row>
    <row r="3285" spans="1:3">
      <c r="A3285" t="s">
        <v>7870</v>
      </c>
      <c r="B3285" t="s">
        <v>7871</v>
      </c>
      <c r="C3285" t="str">
        <f t="shared" si="51"/>
        <v>MASidi Kacem</v>
      </c>
    </row>
    <row r="3286" spans="1:3">
      <c r="A3286" t="s">
        <v>13463</v>
      </c>
      <c r="B3286" t="s">
        <v>13598</v>
      </c>
      <c r="C3286" t="str">
        <f t="shared" si="51"/>
        <v>MASidi Slimane</v>
      </c>
    </row>
    <row r="3287" spans="1:3">
      <c r="A3287" t="s">
        <v>7776</v>
      </c>
      <c r="B3287" t="s">
        <v>13567</v>
      </c>
      <c r="C3287" t="str">
        <f t="shared" si="51"/>
        <v>MABéni Mellal-Khénifra</v>
      </c>
    </row>
    <row r="3288" spans="1:3">
      <c r="A3288" t="s">
        <v>7831</v>
      </c>
      <c r="B3288" t="s">
        <v>7832</v>
      </c>
      <c r="C3288" t="str">
        <f t="shared" si="51"/>
        <v>MAAzilal</v>
      </c>
    </row>
    <row r="3289" spans="1:3">
      <c r="A3289" t="s">
        <v>7833</v>
      </c>
      <c r="B3289" t="s">
        <v>13569</v>
      </c>
      <c r="C3289" t="str">
        <f t="shared" si="51"/>
        <v>MABéni Mellal</v>
      </c>
    </row>
    <row r="3290" spans="1:3">
      <c r="A3290" t="s">
        <v>13452</v>
      </c>
      <c r="B3290" t="s">
        <v>13568</v>
      </c>
      <c r="C3290" t="str">
        <f t="shared" si="51"/>
        <v>MAFquih Ben Salah</v>
      </c>
    </row>
    <row r="3291" spans="1:3">
      <c r="A3291" t="s">
        <v>7877</v>
      </c>
      <c r="B3291" t="s">
        <v>7878</v>
      </c>
      <c r="C3291" t="str">
        <f t="shared" si="51"/>
        <v>MAKhenifra</v>
      </c>
    </row>
    <row r="3292" spans="1:3">
      <c r="A3292" t="s">
        <v>7806</v>
      </c>
      <c r="B3292" t="s">
        <v>7807</v>
      </c>
      <c r="C3292" t="str">
        <f t="shared" si="51"/>
        <v>MAKhouribga</v>
      </c>
    </row>
    <row r="3293" spans="1:3">
      <c r="A3293" t="s">
        <v>7874</v>
      </c>
      <c r="B3293" t="s">
        <v>13583</v>
      </c>
      <c r="C3293" t="str">
        <f t="shared" si="51"/>
        <v>MACasablanca-Settat</v>
      </c>
    </row>
    <row r="3294" spans="1:3">
      <c r="A3294" t="s">
        <v>7828</v>
      </c>
      <c r="B3294" t="s">
        <v>7829</v>
      </c>
      <c r="C3294" t="str">
        <f t="shared" si="51"/>
        <v>MACasablanca</v>
      </c>
    </row>
    <row r="3295" spans="1:3">
      <c r="A3295" t="s">
        <v>7824</v>
      </c>
      <c r="B3295" t="s">
        <v>7825</v>
      </c>
      <c r="C3295" t="str">
        <f t="shared" si="51"/>
        <v>MAMohammadia</v>
      </c>
    </row>
    <row r="3296" spans="1:3">
      <c r="A3296" t="s">
        <v>7810</v>
      </c>
      <c r="B3296" t="s">
        <v>13586</v>
      </c>
      <c r="C3296" t="str">
        <f t="shared" si="51"/>
        <v>MABenslimane</v>
      </c>
    </row>
    <row r="3297" spans="1:3">
      <c r="A3297" t="s">
        <v>13458</v>
      </c>
      <c r="B3297" t="s">
        <v>13584</v>
      </c>
      <c r="C3297" t="str">
        <f t="shared" si="51"/>
        <v>MABerrechid</v>
      </c>
    </row>
    <row r="3298" spans="1:3">
      <c r="A3298" t="s">
        <v>7840</v>
      </c>
      <c r="B3298" t="s">
        <v>7841</v>
      </c>
      <c r="C3298" t="str">
        <f t="shared" si="51"/>
        <v>MAChtouka-Ait Baha</v>
      </c>
    </row>
    <row r="3299" spans="1:3">
      <c r="A3299" t="s">
        <v>7888</v>
      </c>
      <c r="B3299" t="s">
        <v>7889</v>
      </c>
      <c r="C3299" t="str">
        <f t="shared" si="51"/>
        <v>MAEl Jadida</v>
      </c>
    </row>
    <row r="3300" spans="1:3">
      <c r="A3300" t="s">
        <v>7822</v>
      </c>
      <c r="B3300" t="s">
        <v>7823</v>
      </c>
      <c r="C3300" t="str">
        <f t="shared" si="51"/>
        <v>MAMédiouna</v>
      </c>
    </row>
    <row r="3301" spans="1:3">
      <c r="A3301" t="s">
        <v>7808</v>
      </c>
      <c r="B3301" t="s">
        <v>7809</v>
      </c>
      <c r="C3301" t="str">
        <f t="shared" si="51"/>
        <v>MASettat</v>
      </c>
    </row>
    <row r="3302" spans="1:3">
      <c r="A3302" t="s">
        <v>13459</v>
      </c>
      <c r="B3302" t="s">
        <v>13585</v>
      </c>
      <c r="C3302" t="str">
        <f t="shared" si="51"/>
        <v>MASidi Bennour</v>
      </c>
    </row>
    <row r="3303" spans="1:3">
      <c r="A3303" t="s">
        <v>7860</v>
      </c>
      <c r="B3303" t="s">
        <v>13599</v>
      </c>
      <c r="C3303" t="str">
        <f t="shared" si="51"/>
        <v>MAMarrakech-Safi</v>
      </c>
    </row>
    <row r="3304" spans="1:3">
      <c r="A3304" t="s">
        <v>13464</v>
      </c>
      <c r="B3304" t="s">
        <v>13600</v>
      </c>
      <c r="C3304" t="str">
        <f t="shared" si="51"/>
        <v>MAMarrakech</v>
      </c>
    </row>
    <row r="3305" spans="1:3">
      <c r="A3305" t="s">
        <v>7785</v>
      </c>
      <c r="B3305" t="s">
        <v>7786</v>
      </c>
      <c r="C3305" t="str">
        <f t="shared" si="51"/>
        <v>MAChichaoua</v>
      </c>
    </row>
    <row r="3306" spans="1:3">
      <c r="A3306" t="s">
        <v>7788</v>
      </c>
      <c r="B3306" t="s">
        <v>7789</v>
      </c>
      <c r="C3306" t="str">
        <f t="shared" si="51"/>
        <v>MAEssaouira</v>
      </c>
    </row>
    <row r="3307" spans="1:3">
      <c r="A3307" t="s">
        <v>7790</v>
      </c>
      <c r="B3307" t="s">
        <v>7791</v>
      </c>
      <c r="C3307" t="str">
        <f t="shared" si="51"/>
        <v>MAAl Haouz</v>
      </c>
    </row>
    <row r="3308" spans="1:3">
      <c r="A3308" t="s">
        <v>7787</v>
      </c>
      <c r="B3308" t="s">
        <v>13603</v>
      </c>
      <c r="C3308" t="str">
        <f t="shared" si="51"/>
        <v>MAEl Kelâa des Sraghna</v>
      </c>
    </row>
    <row r="3309" spans="1:3">
      <c r="A3309" t="s">
        <v>13465</v>
      </c>
      <c r="B3309" t="s">
        <v>13601</v>
      </c>
      <c r="C3309" t="str">
        <f t="shared" si="51"/>
        <v>MARehamna</v>
      </c>
    </row>
    <row r="3310" spans="1:3">
      <c r="A3310" t="s">
        <v>7886</v>
      </c>
      <c r="B3310" t="s">
        <v>7887</v>
      </c>
      <c r="C3310" t="str">
        <f t="shared" si="51"/>
        <v>MASafi</v>
      </c>
    </row>
    <row r="3311" spans="1:3">
      <c r="A3311" t="s">
        <v>13466</v>
      </c>
      <c r="B3311" t="s">
        <v>13602</v>
      </c>
      <c r="C3311" t="str">
        <f t="shared" si="51"/>
        <v>MAYoussoufia</v>
      </c>
    </row>
    <row r="3312" spans="1:3">
      <c r="A3312" t="s">
        <v>7821</v>
      </c>
      <c r="B3312" t="s">
        <v>13592</v>
      </c>
      <c r="C3312" t="str">
        <f t="shared" si="51"/>
        <v>MADrâa-Tafilalet</v>
      </c>
    </row>
    <row r="3313" spans="1:3">
      <c r="A3313" t="s">
        <v>7875</v>
      </c>
      <c r="B3313" t="s">
        <v>7876</v>
      </c>
      <c r="C3313" t="str">
        <f t="shared" si="51"/>
        <v>MAErrachidia</v>
      </c>
    </row>
    <row r="3314" spans="1:3">
      <c r="A3314" t="s">
        <v>13461</v>
      </c>
      <c r="B3314" t="s">
        <v>13593</v>
      </c>
      <c r="C3314" t="str">
        <f t="shared" si="51"/>
        <v>MAMidelt</v>
      </c>
    </row>
    <row r="3315" spans="1:3">
      <c r="A3315" t="s">
        <v>7842</v>
      </c>
      <c r="B3315" t="s">
        <v>7843</v>
      </c>
      <c r="C3315" t="str">
        <f t="shared" si="51"/>
        <v>MAOuarzazate</v>
      </c>
    </row>
    <row r="3316" spans="1:3">
      <c r="A3316" t="s">
        <v>13462</v>
      </c>
      <c r="B3316" t="s">
        <v>13594</v>
      </c>
      <c r="C3316" t="str">
        <f t="shared" si="51"/>
        <v>MATinghir</v>
      </c>
    </row>
    <row r="3317" spans="1:3">
      <c r="A3317" t="s">
        <v>7845</v>
      </c>
      <c r="B3317" t="s">
        <v>7846</v>
      </c>
      <c r="C3317" t="str">
        <f t="shared" si="51"/>
        <v>MAZagora</v>
      </c>
    </row>
    <row r="3318" spans="1:3">
      <c r="A3318" t="s">
        <v>7805</v>
      </c>
      <c r="B3318" t="s">
        <v>13578</v>
      </c>
      <c r="C3318" t="str">
        <f t="shared" si="51"/>
        <v>MASouss-Massa</v>
      </c>
    </row>
    <row r="3319" spans="1:3">
      <c r="A3319" t="s">
        <v>7844</v>
      </c>
      <c r="B3319" t="s">
        <v>13579</v>
      </c>
      <c r="C3319" t="str">
        <f t="shared" si="51"/>
        <v>MAAgadir-Ida-Ou-Tanane</v>
      </c>
    </row>
    <row r="3320" spans="1:3">
      <c r="A3320" t="s">
        <v>7834</v>
      </c>
      <c r="B3320" t="s">
        <v>7835</v>
      </c>
      <c r="C3320" t="str">
        <f t="shared" si="51"/>
        <v>MAInezgane-Ait Melloul</v>
      </c>
    </row>
    <row r="3321" spans="1:3">
      <c r="A3321" t="s">
        <v>7836</v>
      </c>
      <c r="B3321" t="s">
        <v>7837</v>
      </c>
      <c r="C3321" t="str">
        <f t="shared" si="51"/>
        <v>MATaroudant</v>
      </c>
    </row>
    <row r="3322" spans="1:3">
      <c r="A3322" t="s">
        <v>7894</v>
      </c>
      <c r="B3322" t="s">
        <v>7895</v>
      </c>
      <c r="C3322" t="str">
        <f t="shared" si="51"/>
        <v>MATata</v>
      </c>
    </row>
    <row r="3323" spans="1:3">
      <c r="A3323" t="s">
        <v>7838</v>
      </c>
      <c r="B3323" t="s">
        <v>7839</v>
      </c>
      <c r="C3323" t="str">
        <f t="shared" si="51"/>
        <v>MATiznit</v>
      </c>
    </row>
    <row r="3324" spans="1:3">
      <c r="A3324" t="s">
        <v>7885</v>
      </c>
      <c r="B3324" t="s">
        <v>13587</v>
      </c>
      <c r="C3324" t="str">
        <f t="shared" si="51"/>
        <v>MAGuelmim-Oued Noun (EH-partial)</v>
      </c>
    </row>
    <row r="3325" spans="1:3">
      <c r="A3325" t="s">
        <v>7896</v>
      </c>
      <c r="B3325" t="s">
        <v>13590</v>
      </c>
      <c r="C3325" t="str">
        <f t="shared" si="51"/>
        <v>MAAssa-Zag (EH-partial)</v>
      </c>
    </row>
    <row r="3326" spans="1:3">
      <c r="A3326" t="s">
        <v>7892</v>
      </c>
      <c r="B3326" t="s">
        <v>7893</v>
      </c>
      <c r="C3326" t="str">
        <f t="shared" si="51"/>
        <v>MAGuelmim</v>
      </c>
    </row>
    <row r="3327" spans="1:3">
      <c r="A3327" t="s">
        <v>13460</v>
      </c>
      <c r="B3327" t="s">
        <v>13588</v>
      </c>
      <c r="C3327" t="str">
        <f t="shared" si="51"/>
        <v>MASidi Ifni</v>
      </c>
    </row>
    <row r="3328" spans="1:3">
      <c r="A3328" t="s">
        <v>7891</v>
      </c>
      <c r="B3328" t="s">
        <v>13589</v>
      </c>
      <c r="C3328" t="str">
        <f t="shared" si="51"/>
        <v>MATan-Tan (EH-partial)</v>
      </c>
    </row>
    <row r="3329" spans="1:3">
      <c r="A3329" t="s">
        <v>7784</v>
      </c>
      <c r="B3329" t="s">
        <v>13570</v>
      </c>
      <c r="C3329" t="str">
        <f t="shared" si="51"/>
        <v>MALaâyoune-Sakia El Hamra (EH-partial)</v>
      </c>
    </row>
    <row r="3330" spans="1:3">
      <c r="A3330" t="s">
        <v>7792</v>
      </c>
      <c r="B3330" t="s">
        <v>7793</v>
      </c>
      <c r="C3330" t="str">
        <f t="shared" si="51"/>
        <v>MABoujdour (EH)</v>
      </c>
    </row>
    <row r="3331" spans="1:3">
      <c r="A3331" t="s">
        <v>7890</v>
      </c>
      <c r="B3331" t="s">
        <v>13572</v>
      </c>
      <c r="C3331" t="str">
        <f t="shared" ref="C3331:C3394" si="52">LEFT(A3331,2)&amp;B3331</f>
        <v>MAEs-Semara (EH-partial)</v>
      </c>
    </row>
    <row r="3332" spans="1:3">
      <c r="A3332" t="s">
        <v>7794</v>
      </c>
      <c r="B3332" t="s">
        <v>13573</v>
      </c>
      <c r="C3332" t="str">
        <f t="shared" si="52"/>
        <v>MALaâyoune (EH)</v>
      </c>
    </row>
    <row r="3333" spans="1:3">
      <c r="A3333" t="s">
        <v>13453</v>
      </c>
      <c r="B3333" t="s">
        <v>13571</v>
      </c>
      <c r="C3333" t="str">
        <f t="shared" si="52"/>
        <v>MATarfaya (EH-partial)</v>
      </c>
    </row>
    <row r="3334" spans="1:3">
      <c r="A3334" t="s">
        <v>7830</v>
      </c>
      <c r="B3334" t="s">
        <v>13595</v>
      </c>
      <c r="C3334" t="str">
        <f t="shared" si="52"/>
        <v>MADakhla-Oued Ed-Dahab (EH)</v>
      </c>
    </row>
    <row r="3335" spans="1:3">
      <c r="A3335" t="s">
        <v>7811</v>
      </c>
      <c r="B3335" t="s">
        <v>7812</v>
      </c>
      <c r="C3335" t="str">
        <f t="shared" si="52"/>
        <v>MAAousserd (EH)</v>
      </c>
    </row>
    <row r="3336" spans="1:3">
      <c r="A3336" t="s">
        <v>7813</v>
      </c>
      <c r="B3336" t="s">
        <v>13596</v>
      </c>
      <c r="C3336" t="str">
        <f t="shared" si="52"/>
        <v>MAOued Ed-Dahab (EH)</v>
      </c>
    </row>
    <row r="3337" spans="1:3">
      <c r="A3337" t="s">
        <v>7897</v>
      </c>
      <c r="B3337" t="s">
        <v>7898</v>
      </c>
      <c r="C3337" t="str">
        <f t="shared" si="52"/>
        <v>MCLa Colle</v>
      </c>
    </row>
    <row r="3338" spans="1:3">
      <c r="A3338" t="s">
        <v>7921</v>
      </c>
      <c r="B3338" t="s">
        <v>7922</v>
      </c>
      <c r="C3338" t="str">
        <f t="shared" si="52"/>
        <v>MCLa Condamine</v>
      </c>
    </row>
    <row r="3339" spans="1:3">
      <c r="A3339" t="s">
        <v>7923</v>
      </c>
      <c r="B3339" t="s">
        <v>7924</v>
      </c>
      <c r="C3339" t="str">
        <f t="shared" si="52"/>
        <v>MCFontvieille</v>
      </c>
    </row>
    <row r="3340" spans="1:3">
      <c r="A3340" t="s">
        <v>7899</v>
      </c>
      <c r="B3340" t="s">
        <v>7900</v>
      </c>
      <c r="C3340" t="str">
        <f t="shared" si="52"/>
        <v>MCLa Gare</v>
      </c>
    </row>
    <row r="3341" spans="1:3">
      <c r="A3341" t="s">
        <v>7901</v>
      </c>
      <c r="B3341" t="s">
        <v>7902</v>
      </c>
      <c r="C3341" t="str">
        <f t="shared" si="52"/>
        <v>MCJardin Exotique</v>
      </c>
    </row>
    <row r="3342" spans="1:3">
      <c r="A3342" t="s">
        <v>7915</v>
      </c>
      <c r="B3342" t="s">
        <v>7916</v>
      </c>
      <c r="C3342" t="str">
        <f t="shared" si="52"/>
        <v>MCLarvotto</v>
      </c>
    </row>
    <row r="3343" spans="1:3">
      <c r="A3343" t="s">
        <v>7903</v>
      </c>
      <c r="B3343" t="s">
        <v>7904</v>
      </c>
      <c r="C3343" t="str">
        <f t="shared" si="52"/>
        <v>MCMalbousquet</v>
      </c>
    </row>
    <row r="3344" spans="1:3">
      <c r="A3344" t="s">
        <v>7927</v>
      </c>
      <c r="B3344" t="s">
        <v>7928</v>
      </c>
      <c r="C3344" t="str">
        <f t="shared" si="52"/>
        <v>MCMonte-Carlo</v>
      </c>
    </row>
    <row r="3345" spans="1:3">
      <c r="A3345" t="s">
        <v>7929</v>
      </c>
      <c r="B3345" t="s">
        <v>7930</v>
      </c>
      <c r="C3345" t="str">
        <f t="shared" si="52"/>
        <v>MCMoneghetti</v>
      </c>
    </row>
    <row r="3346" spans="1:3">
      <c r="A3346" t="s">
        <v>7907</v>
      </c>
      <c r="B3346" t="s">
        <v>7908</v>
      </c>
      <c r="C3346" t="str">
        <f t="shared" si="52"/>
        <v>MCMonaco-Ville</v>
      </c>
    </row>
    <row r="3347" spans="1:3">
      <c r="A3347" t="s">
        <v>7925</v>
      </c>
      <c r="B3347" t="s">
        <v>7926</v>
      </c>
      <c r="C3347" t="str">
        <f t="shared" si="52"/>
        <v>MCMoulins</v>
      </c>
    </row>
    <row r="3348" spans="1:3">
      <c r="A3348" t="s">
        <v>7909</v>
      </c>
      <c r="B3348" t="s">
        <v>7910</v>
      </c>
      <c r="C3348" t="str">
        <f t="shared" si="52"/>
        <v>MCPort-Hercule</v>
      </c>
    </row>
    <row r="3349" spans="1:3">
      <c r="A3349" t="s">
        <v>7917</v>
      </c>
      <c r="B3349" t="s">
        <v>7918</v>
      </c>
      <c r="C3349" t="str">
        <f t="shared" si="52"/>
        <v>MCSainte-Dévote</v>
      </c>
    </row>
    <row r="3350" spans="1:3">
      <c r="A3350" t="s">
        <v>7919</v>
      </c>
      <c r="B3350" t="s">
        <v>7920</v>
      </c>
      <c r="C3350" t="str">
        <f t="shared" si="52"/>
        <v>MCLa Source</v>
      </c>
    </row>
    <row r="3351" spans="1:3">
      <c r="A3351" t="s">
        <v>7905</v>
      </c>
      <c r="B3351" t="s">
        <v>7906</v>
      </c>
      <c r="C3351" t="str">
        <f t="shared" si="52"/>
        <v>MCSpélugues</v>
      </c>
    </row>
    <row r="3352" spans="1:3">
      <c r="A3352" t="s">
        <v>7911</v>
      </c>
      <c r="B3352" t="s">
        <v>7912</v>
      </c>
      <c r="C3352" t="str">
        <f t="shared" si="52"/>
        <v>MCSaint-Roman</v>
      </c>
    </row>
    <row r="3353" spans="1:3">
      <c r="A3353" t="s">
        <v>7913</v>
      </c>
      <c r="B3353" t="s">
        <v>7914</v>
      </c>
      <c r="C3353" t="str">
        <f t="shared" si="52"/>
        <v>MCVallon de la Rousse</v>
      </c>
    </row>
    <row r="3354" spans="1:3">
      <c r="A3354" t="s">
        <v>7943</v>
      </c>
      <c r="B3354" t="s">
        <v>7944</v>
      </c>
      <c r="C3354" t="str">
        <f t="shared" si="52"/>
        <v>MDAnenii Noi</v>
      </c>
    </row>
    <row r="3355" spans="1:3">
      <c r="A3355" t="s">
        <v>7931</v>
      </c>
      <c r="B3355" t="s">
        <v>7932</v>
      </c>
      <c r="C3355" t="str">
        <f t="shared" si="52"/>
        <v>MDBriceni</v>
      </c>
    </row>
    <row r="3356" spans="1:3">
      <c r="A3356" t="s">
        <v>7963</v>
      </c>
      <c r="B3356" t="s">
        <v>7964</v>
      </c>
      <c r="C3356" t="str">
        <f t="shared" si="52"/>
        <v>MDBasarabeasca</v>
      </c>
    </row>
    <row r="3357" spans="1:3">
      <c r="A3357" t="s">
        <v>7965</v>
      </c>
      <c r="B3357" t="s">
        <v>7966</v>
      </c>
      <c r="C3357" t="str">
        <f t="shared" si="52"/>
        <v>MDCahul</v>
      </c>
    </row>
    <row r="3358" spans="1:3">
      <c r="A3358" t="s">
        <v>7971</v>
      </c>
      <c r="B3358" t="s">
        <v>7972</v>
      </c>
      <c r="C3358" t="str">
        <f t="shared" si="52"/>
        <v>MDCălărași</v>
      </c>
    </row>
    <row r="3359" spans="1:3">
      <c r="A3359" t="s">
        <v>7935</v>
      </c>
      <c r="B3359" t="s">
        <v>7936</v>
      </c>
      <c r="C3359" t="str">
        <f t="shared" si="52"/>
        <v>MDCimișlia</v>
      </c>
    </row>
    <row r="3360" spans="1:3">
      <c r="A3360" t="s">
        <v>7945</v>
      </c>
      <c r="B3360" t="s">
        <v>7946</v>
      </c>
      <c r="C3360" t="str">
        <f t="shared" si="52"/>
        <v>MDCriuleni</v>
      </c>
    </row>
    <row r="3361" spans="1:3">
      <c r="A3361" t="s">
        <v>7987</v>
      </c>
      <c r="B3361" t="s">
        <v>7988</v>
      </c>
      <c r="C3361" t="str">
        <f t="shared" si="52"/>
        <v>MDCăușeni</v>
      </c>
    </row>
    <row r="3362" spans="1:3">
      <c r="A3362" t="s">
        <v>7947</v>
      </c>
      <c r="B3362" t="s">
        <v>7948</v>
      </c>
      <c r="C3362" t="str">
        <f t="shared" si="52"/>
        <v>MDCantemir</v>
      </c>
    </row>
    <row r="3363" spans="1:3">
      <c r="A3363" t="s">
        <v>7991</v>
      </c>
      <c r="B3363" t="s">
        <v>7992</v>
      </c>
      <c r="C3363" t="str">
        <f t="shared" si="52"/>
        <v>MDDondușeni</v>
      </c>
    </row>
    <row r="3364" spans="1:3">
      <c r="A3364" t="s">
        <v>7973</v>
      </c>
      <c r="B3364" t="s">
        <v>7974</v>
      </c>
      <c r="C3364" t="str">
        <f t="shared" si="52"/>
        <v>MDDrochia</v>
      </c>
    </row>
    <row r="3365" spans="1:3">
      <c r="A3365" t="s">
        <v>7993</v>
      </c>
      <c r="B3365" t="s">
        <v>7994</v>
      </c>
      <c r="C3365" t="str">
        <f t="shared" si="52"/>
        <v>MDDubăsari</v>
      </c>
    </row>
    <row r="3366" spans="1:3">
      <c r="A3366" t="s">
        <v>7949</v>
      </c>
      <c r="B3366" t="s">
        <v>7950</v>
      </c>
      <c r="C3366" t="str">
        <f t="shared" si="52"/>
        <v>MDEdineț</v>
      </c>
    </row>
    <row r="3367" spans="1:3">
      <c r="A3367" t="s">
        <v>7933</v>
      </c>
      <c r="B3367" t="s">
        <v>7934</v>
      </c>
      <c r="C3367" t="str">
        <f t="shared" si="52"/>
        <v>MDFălești</v>
      </c>
    </row>
    <row r="3368" spans="1:3">
      <c r="A3368" t="s">
        <v>7937</v>
      </c>
      <c r="B3368" t="s">
        <v>7938</v>
      </c>
      <c r="C3368" t="str">
        <f t="shared" si="52"/>
        <v>MDFlorești</v>
      </c>
    </row>
    <row r="3369" spans="1:3">
      <c r="A3369" t="s">
        <v>7999</v>
      </c>
      <c r="B3369" t="s">
        <v>8000</v>
      </c>
      <c r="C3369" t="str">
        <f t="shared" si="52"/>
        <v>MDGlodeni</v>
      </c>
    </row>
    <row r="3370" spans="1:3">
      <c r="A3370" t="s">
        <v>7951</v>
      </c>
      <c r="B3370" t="s">
        <v>7952</v>
      </c>
      <c r="C3370" t="str">
        <f t="shared" si="52"/>
        <v>MDHîncești</v>
      </c>
    </row>
    <row r="3371" spans="1:3">
      <c r="A3371" t="s">
        <v>7995</v>
      </c>
      <c r="B3371" t="s">
        <v>7996</v>
      </c>
      <c r="C3371" t="str">
        <f t="shared" si="52"/>
        <v>MDIaloveni</v>
      </c>
    </row>
    <row r="3372" spans="1:3">
      <c r="A3372" t="s">
        <v>7939</v>
      </c>
      <c r="B3372" t="s">
        <v>7940</v>
      </c>
      <c r="C3372" t="str">
        <f t="shared" si="52"/>
        <v>MDLeova</v>
      </c>
    </row>
    <row r="3373" spans="1:3">
      <c r="A3373" t="s">
        <v>7953</v>
      </c>
      <c r="B3373" t="s">
        <v>7954</v>
      </c>
      <c r="C3373" t="str">
        <f t="shared" si="52"/>
        <v>MDNisporeni</v>
      </c>
    </row>
    <row r="3374" spans="1:3">
      <c r="A3374" t="s">
        <v>7977</v>
      </c>
      <c r="B3374" t="s">
        <v>7978</v>
      </c>
      <c r="C3374" t="str">
        <f t="shared" si="52"/>
        <v>MDOcnița</v>
      </c>
    </row>
    <row r="3375" spans="1:3">
      <c r="A3375" t="s">
        <v>7941</v>
      </c>
      <c r="B3375" t="s">
        <v>7942</v>
      </c>
      <c r="C3375" t="str">
        <f t="shared" si="52"/>
        <v>MDOrhei</v>
      </c>
    </row>
    <row r="3376" spans="1:3">
      <c r="A3376" t="s">
        <v>7955</v>
      </c>
      <c r="B3376" t="s">
        <v>7956</v>
      </c>
      <c r="C3376" t="str">
        <f t="shared" si="52"/>
        <v>MDRezina</v>
      </c>
    </row>
    <row r="3377" spans="1:3">
      <c r="A3377" t="s">
        <v>8001</v>
      </c>
      <c r="B3377" t="s">
        <v>8002</v>
      </c>
      <c r="C3377" t="str">
        <f t="shared" si="52"/>
        <v>MDRîșcani</v>
      </c>
    </row>
    <row r="3378" spans="1:3">
      <c r="A3378" t="s">
        <v>7967</v>
      </c>
      <c r="B3378" t="s">
        <v>7968</v>
      </c>
      <c r="C3378" t="str">
        <f t="shared" si="52"/>
        <v>MDȘoldănești</v>
      </c>
    </row>
    <row r="3379" spans="1:3">
      <c r="A3379" t="s">
        <v>7969</v>
      </c>
      <c r="B3379" t="s">
        <v>7970</v>
      </c>
      <c r="C3379" t="str">
        <f t="shared" si="52"/>
        <v>MDSîngerei</v>
      </c>
    </row>
    <row r="3380" spans="1:3">
      <c r="A3380" t="s">
        <v>7979</v>
      </c>
      <c r="B3380" t="s">
        <v>7980</v>
      </c>
      <c r="C3380" t="str">
        <f t="shared" si="52"/>
        <v>MDSoroca</v>
      </c>
    </row>
    <row r="3381" spans="1:3">
      <c r="A3381" t="s">
        <v>8003</v>
      </c>
      <c r="B3381" t="s">
        <v>8004</v>
      </c>
      <c r="C3381" t="str">
        <f t="shared" si="52"/>
        <v>MDStrășeni</v>
      </c>
    </row>
    <row r="3382" spans="1:3">
      <c r="A3382" t="s">
        <v>7959</v>
      </c>
      <c r="B3382" t="s">
        <v>7960</v>
      </c>
      <c r="C3382" t="str">
        <f t="shared" si="52"/>
        <v>MDȘtefan Vodă</v>
      </c>
    </row>
    <row r="3383" spans="1:3">
      <c r="A3383" t="s">
        <v>7981</v>
      </c>
      <c r="B3383" t="s">
        <v>7982</v>
      </c>
      <c r="C3383" t="str">
        <f t="shared" si="52"/>
        <v>MDTaraclia</v>
      </c>
    </row>
    <row r="3384" spans="1:3">
      <c r="A3384" t="s">
        <v>7983</v>
      </c>
      <c r="B3384" t="s">
        <v>7984</v>
      </c>
      <c r="C3384" t="str">
        <f t="shared" si="52"/>
        <v>MDTelenești</v>
      </c>
    </row>
    <row r="3385" spans="1:3">
      <c r="A3385" t="s">
        <v>7997</v>
      </c>
      <c r="B3385" t="s">
        <v>7998</v>
      </c>
      <c r="C3385" t="str">
        <f t="shared" si="52"/>
        <v>MDUngheni</v>
      </c>
    </row>
    <row r="3386" spans="1:3">
      <c r="A3386" t="s">
        <v>7975</v>
      </c>
      <c r="B3386" t="s">
        <v>7976</v>
      </c>
      <c r="C3386" t="str">
        <f t="shared" si="52"/>
        <v>MDGăgăuzia, Unitatea teritorială autonomă (UTAG)</v>
      </c>
    </row>
    <row r="3387" spans="1:3">
      <c r="A3387" t="s">
        <v>7957</v>
      </c>
      <c r="B3387" t="s">
        <v>7958</v>
      </c>
      <c r="C3387" t="str">
        <f t="shared" si="52"/>
        <v>MDStînga Nistrului, unitatea teritorială din</v>
      </c>
    </row>
    <row r="3388" spans="1:3">
      <c r="A3388" t="s">
        <v>7961</v>
      </c>
      <c r="B3388" t="s">
        <v>7962</v>
      </c>
      <c r="C3388" t="str">
        <f t="shared" si="52"/>
        <v>MDBălți</v>
      </c>
    </row>
    <row r="3389" spans="1:3">
      <c r="A3389" t="s">
        <v>7985</v>
      </c>
      <c r="B3389" t="s">
        <v>7986</v>
      </c>
      <c r="C3389" t="str">
        <f t="shared" si="52"/>
        <v>MDBender [Tighina]</v>
      </c>
    </row>
    <row r="3390" spans="1:3">
      <c r="A3390" t="s">
        <v>7989</v>
      </c>
      <c r="B3390" t="s">
        <v>7990</v>
      </c>
      <c r="C3390" t="str">
        <f t="shared" si="52"/>
        <v>MDChișinău</v>
      </c>
    </row>
    <row r="3391" spans="1:3">
      <c r="A3391" t="s">
        <v>8023</v>
      </c>
      <c r="B3391" t="s">
        <v>8024</v>
      </c>
      <c r="C3391" t="str">
        <f t="shared" si="52"/>
        <v>MEAndrijevica</v>
      </c>
    </row>
    <row r="3392" spans="1:3">
      <c r="A3392" t="s">
        <v>8015</v>
      </c>
      <c r="B3392" t="s">
        <v>8016</v>
      </c>
      <c r="C3392" t="str">
        <f t="shared" si="52"/>
        <v>MEBar</v>
      </c>
    </row>
    <row r="3393" spans="1:3">
      <c r="A3393" t="s">
        <v>8045</v>
      </c>
      <c r="B3393" t="s">
        <v>8046</v>
      </c>
      <c r="C3393" t="str">
        <f t="shared" si="52"/>
        <v>MEBerane</v>
      </c>
    </row>
    <row r="3394" spans="1:3">
      <c r="A3394" t="s">
        <v>8017</v>
      </c>
      <c r="B3394" t="s">
        <v>8018</v>
      </c>
      <c r="C3394" t="str">
        <f t="shared" si="52"/>
        <v>MEBijelo Polje</v>
      </c>
    </row>
    <row r="3395" spans="1:3">
      <c r="A3395" t="s">
        <v>8035</v>
      </c>
      <c r="B3395" t="s">
        <v>8036</v>
      </c>
      <c r="C3395" t="str">
        <f t="shared" ref="C3395:C3458" si="53">LEFT(A3395,2)&amp;B3395</f>
        <v>MEBudva</v>
      </c>
    </row>
    <row r="3396" spans="1:3">
      <c r="A3396" t="s">
        <v>8005</v>
      </c>
      <c r="B3396" t="s">
        <v>8006</v>
      </c>
      <c r="C3396" t="str">
        <f t="shared" si="53"/>
        <v>MECetinje</v>
      </c>
    </row>
    <row r="3397" spans="1:3">
      <c r="A3397" t="s">
        <v>8025</v>
      </c>
      <c r="B3397" t="s">
        <v>8026</v>
      </c>
      <c r="C3397" t="str">
        <f t="shared" si="53"/>
        <v>MEDanilovgrad</v>
      </c>
    </row>
    <row r="3398" spans="1:3">
      <c r="A3398" t="s">
        <v>8019</v>
      </c>
      <c r="B3398" t="s">
        <v>8020</v>
      </c>
      <c r="C3398" t="str">
        <f t="shared" si="53"/>
        <v>MEHerceg-Novi</v>
      </c>
    </row>
    <row r="3399" spans="1:3">
      <c r="A3399" t="s">
        <v>8007</v>
      </c>
      <c r="B3399" t="s">
        <v>8008</v>
      </c>
      <c r="C3399" t="str">
        <f t="shared" si="53"/>
        <v>MEKolašin</v>
      </c>
    </row>
    <row r="3400" spans="1:3">
      <c r="A3400" t="s">
        <v>8027</v>
      </c>
      <c r="B3400" t="s">
        <v>8028</v>
      </c>
      <c r="C3400" t="str">
        <f t="shared" si="53"/>
        <v>MEKotor</v>
      </c>
    </row>
    <row r="3401" spans="1:3">
      <c r="A3401" t="s">
        <v>8021</v>
      </c>
      <c r="B3401" t="s">
        <v>8022</v>
      </c>
      <c r="C3401" t="str">
        <f t="shared" si="53"/>
        <v>MEMojkovac</v>
      </c>
    </row>
    <row r="3402" spans="1:3">
      <c r="A3402" t="s">
        <v>8043</v>
      </c>
      <c r="B3402" t="s">
        <v>8044</v>
      </c>
      <c r="C3402" t="str">
        <f t="shared" si="53"/>
        <v>MENikšić</v>
      </c>
    </row>
    <row r="3403" spans="1:3">
      <c r="A3403" t="s">
        <v>8041</v>
      </c>
      <c r="B3403" t="s">
        <v>8042</v>
      </c>
      <c r="C3403" t="str">
        <f t="shared" si="53"/>
        <v>MEPlav</v>
      </c>
    </row>
    <row r="3404" spans="1:3">
      <c r="A3404" t="s">
        <v>8009</v>
      </c>
      <c r="B3404" t="s">
        <v>8010</v>
      </c>
      <c r="C3404" t="str">
        <f t="shared" si="53"/>
        <v>MEPljevlja</v>
      </c>
    </row>
    <row r="3405" spans="1:3">
      <c r="A3405" t="s">
        <v>8037</v>
      </c>
      <c r="B3405" t="s">
        <v>8038</v>
      </c>
      <c r="C3405" t="str">
        <f t="shared" si="53"/>
        <v>MEPlužine</v>
      </c>
    </row>
    <row r="3406" spans="1:3">
      <c r="A3406" t="s">
        <v>8047</v>
      </c>
      <c r="B3406" t="s">
        <v>8048</v>
      </c>
      <c r="C3406" t="str">
        <f t="shared" si="53"/>
        <v>MEPodgorica</v>
      </c>
    </row>
    <row r="3407" spans="1:3">
      <c r="A3407" t="s">
        <v>8029</v>
      </c>
      <c r="B3407" t="s">
        <v>8030</v>
      </c>
      <c r="C3407" t="str">
        <f t="shared" si="53"/>
        <v>MERožaje</v>
      </c>
    </row>
    <row r="3408" spans="1:3">
      <c r="A3408" t="s">
        <v>8011</v>
      </c>
      <c r="B3408" t="s">
        <v>8012</v>
      </c>
      <c r="C3408" t="str">
        <f t="shared" si="53"/>
        <v>MEŠavnik</v>
      </c>
    </row>
    <row r="3409" spans="1:3">
      <c r="A3409" t="s">
        <v>8039</v>
      </c>
      <c r="B3409" t="s">
        <v>8040</v>
      </c>
      <c r="C3409" t="str">
        <f t="shared" si="53"/>
        <v>METivat</v>
      </c>
    </row>
    <row r="3410" spans="1:3">
      <c r="A3410" t="s">
        <v>8049</v>
      </c>
      <c r="B3410" t="s">
        <v>8050</v>
      </c>
      <c r="C3410" t="str">
        <f t="shared" si="53"/>
        <v>MEUlcinj</v>
      </c>
    </row>
    <row r="3411" spans="1:3">
      <c r="A3411" t="s">
        <v>8013</v>
      </c>
      <c r="B3411" t="s">
        <v>8014</v>
      </c>
      <c r="C3411" t="str">
        <f t="shared" si="53"/>
        <v>MEŽabljak</v>
      </c>
    </row>
    <row r="3412" spans="1:3">
      <c r="A3412" t="s">
        <v>8031</v>
      </c>
      <c r="B3412" t="s">
        <v>8032</v>
      </c>
      <c r="C3412" t="str">
        <f t="shared" si="53"/>
        <v>MEGusinje</v>
      </c>
    </row>
    <row r="3413" spans="1:3">
      <c r="A3413" t="s">
        <v>8033</v>
      </c>
      <c r="B3413" t="s">
        <v>8034</v>
      </c>
      <c r="C3413" t="str">
        <f t="shared" si="53"/>
        <v>MEPetnjica</v>
      </c>
    </row>
    <row r="3414" spans="1:3">
      <c r="A3414" t="s">
        <v>15175</v>
      </c>
      <c r="B3414" t="s">
        <v>15176</v>
      </c>
      <c r="C3414" t="str">
        <f t="shared" si="53"/>
        <v>METuzi</v>
      </c>
    </row>
    <row r="3415" spans="1:3">
      <c r="A3415" t="s">
        <v>8053</v>
      </c>
      <c r="B3415" t="s">
        <v>8054</v>
      </c>
      <c r="C3415" t="str">
        <f t="shared" si="53"/>
        <v>MGToamasina</v>
      </c>
    </row>
    <row r="3416" spans="1:3">
      <c r="A3416" t="s">
        <v>8059</v>
      </c>
      <c r="B3416" t="s">
        <v>8060</v>
      </c>
      <c r="C3416" t="str">
        <f t="shared" si="53"/>
        <v>MGAntsiranana</v>
      </c>
    </row>
    <row r="3417" spans="1:3">
      <c r="A3417" t="s">
        <v>8055</v>
      </c>
      <c r="B3417" t="s">
        <v>8056</v>
      </c>
      <c r="C3417" t="str">
        <f t="shared" si="53"/>
        <v>MGFianarantsoa</v>
      </c>
    </row>
    <row r="3418" spans="1:3">
      <c r="A3418" t="s">
        <v>8057</v>
      </c>
      <c r="B3418" t="s">
        <v>8058</v>
      </c>
      <c r="C3418" t="str">
        <f t="shared" si="53"/>
        <v>MGMahajanga</v>
      </c>
    </row>
    <row r="3419" spans="1:3">
      <c r="A3419" t="s">
        <v>8061</v>
      </c>
      <c r="B3419" t="s">
        <v>8062</v>
      </c>
      <c r="C3419" t="str">
        <f t="shared" si="53"/>
        <v>MGAntananarivo</v>
      </c>
    </row>
    <row r="3420" spans="1:3">
      <c r="A3420" t="s">
        <v>8051</v>
      </c>
      <c r="B3420" t="s">
        <v>8052</v>
      </c>
      <c r="C3420" t="str">
        <f t="shared" si="53"/>
        <v>MGToliara</v>
      </c>
    </row>
    <row r="3421" spans="1:3">
      <c r="A3421" t="s">
        <v>8085</v>
      </c>
      <c r="B3421" t="s">
        <v>8086</v>
      </c>
      <c r="C3421" t="str">
        <f t="shared" si="53"/>
        <v>MHRalik chain</v>
      </c>
    </row>
    <row r="3422" spans="1:3">
      <c r="A3422" t="s">
        <v>8085</v>
      </c>
      <c r="B3422" t="s">
        <v>8086</v>
      </c>
      <c r="C3422" t="str">
        <f t="shared" si="53"/>
        <v>MHRalik chain</v>
      </c>
    </row>
    <row r="3423" spans="1:3">
      <c r="A3423" t="s">
        <v>8093</v>
      </c>
      <c r="B3423" t="s">
        <v>8094</v>
      </c>
      <c r="C3423" t="str">
        <f t="shared" si="53"/>
        <v>MHAilinglaplap</v>
      </c>
    </row>
    <row r="3424" spans="1:3">
      <c r="A3424" t="s">
        <v>8093</v>
      </c>
      <c r="B3424" t="s">
        <v>13615</v>
      </c>
      <c r="C3424" t="str">
        <f t="shared" si="53"/>
        <v>MHAelōn̄ḷapḷap</v>
      </c>
    </row>
    <row r="3425" spans="1:3">
      <c r="A3425" t="s">
        <v>8108</v>
      </c>
      <c r="B3425" t="s">
        <v>8109</v>
      </c>
      <c r="C3425" t="str">
        <f t="shared" si="53"/>
        <v>MHEbon</v>
      </c>
    </row>
    <row r="3426" spans="1:3">
      <c r="A3426" t="s">
        <v>8108</v>
      </c>
      <c r="B3426" t="s">
        <v>13622</v>
      </c>
      <c r="C3426" t="str">
        <f t="shared" si="53"/>
        <v>MHEpoon</v>
      </c>
    </row>
    <row r="3427" spans="1:3">
      <c r="A3427" t="s">
        <v>8110</v>
      </c>
      <c r="B3427" t="s">
        <v>13624</v>
      </c>
      <c r="C3427" t="str">
        <f t="shared" si="53"/>
        <v>MHEnewetak &amp; Ujelang</v>
      </c>
    </row>
    <row r="3428" spans="1:3">
      <c r="A3428" t="s">
        <v>8110</v>
      </c>
      <c r="B3428" t="s">
        <v>13623</v>
      </c>
      <c r="C3428" t="str">
        <f t="shared" si="53"/>
        <v>MHĀnewetak &amp; Wūjlan̄</v>
      </c>
    </row>
    <row r="3429" spans="1:3">
      <c r="A3429" t="s">
        <v>8100</v>
      </c>
      <c r="B3429" t="s">
        <v>8101</v>
      </c>
      <c r="C3429" t="str">
        <f t="shared" si="53"/>
        <v>MHJabat</v>
      </c>
    </row>
    <row r="3430" spans="1:3">
      <c r="A3430" t="s">
        <v>8100</v>
      </c>
      <c r="B3430" t="s">
        <v>13619</v>
      </c>
      <c r="C3430" t="str">
        <f t="shared" si="53"/>
        <v>MHJebat</v>
      </c>
    </row>
    <row r="3431" spans="1:3">
      <c r="A3431" t="s">
        <v>8102</v>
      </c>
      <c r="B3431" t="s">
        <v>8103</v>
      </c>
      <c r="C3431" t="str">
        <f t="shared" si="53"/>
        <v>MHJaluit</v>
      </c>
    </row>
    <row r="3432" spans="1:3">
      <c r="A3432" t="s">
        <v>8102</v>
      </c>
      <c r="B3432" t="s">
        <v>13620</v>
      </c>
      <c r="C3432" t="str">
        <f t="shared" si="53"/>
        <v>MHJālwōj</v>
      </c>
    </row>
    <row r="3433" spans="1:3">
      <c r="A3433" t="s">
        <v>8095</v>
      </c>
      <c r="B3433" t="s">
        <v>13617</v>
      </c>
      <c r="C3433" t="str">
        <f t="shared" si="53"/>
        <v>MHBikini &amp; Kili</v>
      </c>
    </row>
    <row r="3434" spans="1:3">
      <c r="A3434" t="s">
        <v>8095</v>
      </c>
      <c r="B3434" t="s">
        <v>13616</v>
      </c>
      <c r="C3434" t="str">
        <f t="shared" si="53"/>
        <v>MHPikinni &amp; Kōle</v>
      </c>
    </row>
    <row r="3435" spans="1:3">
      <c r="A3435" t="s">
        <v>8091</v>
      </c>
      <c r="B3435" t="s">
        <v>8092</v>
      </c>
      <c r="C3435" t="str">
        <f t="shared" si="53"/>
        <v>MHKwajalein</v>
      </c>
    </row>
    <row r="3436" spans="1:3">
      <c r="A3436" t="s">
        <v>8091</v>
      </c>
      <c r="B3436" t="s">
        <v>13614</v>
      </c>
      <c r="C3436" t="str">
        <f t="shared" si="53"/>
        <v>MHKuwajleen</v>
      </c>
    </row>
    <row r="3437" spans="1:3">
      <c r="A3437" t="s">
        <v>8096</v>
      </c>
      <c r="B3437" t="s">
        <v>8097</v>
      </c>
      <c r="C3437" t="str">
        <f t="shared" si="53"/>
        <v>MHLae</v>
      </c>
    </row>
    <row r="3438" spans="1:3">
      <c r="A3438" t="s">
        <v>8096</v>
      </c>
      <c r="B3438" t="s">
        <v>8097</v>
      </c>
      <c r="C3438" t="str">
        <f t="shared" si="53"/>
        <v>MHLae</v>
      </c>
    </row>
    <row r="3439" spans="1:3">
      <c r="A3439" t="s">
        <v>8104</v>
      </c>
      <c r="B3439" t="s">
        <v>8105</v>
      </c>
      <c r="C3439" t="str">
        <f t="shared" si="53"/>
        <v>MHLib</v>
      </c>
    </row>
    <row r="3440" spans="1:3">
      <c r="A3440" t="s">
        <v>8104</v>
      </c>
      <c r="B3440" t="s">
        <v>13621</v>
      </c>
      <c r="C3440" t="str">
        <f t="shared" si="53"/>
        <v>MHEllep</v>
      </c>
    </row>
    <row r="3441" spans="1:3">
      <c r="A3441" t="s">
        <v>8087</v>
      </c>
      <c r="B3441" t="s">
        <v>8088</v>
      </c>
      <c r="C3441" t="str">
        <f t="shared" si="53"/>
        <v>MHNamdrik</v>
      </c>
    </row>
    <row r="3442" spans="1:3">
      <c r="A3442" t="s">
        <v>8087</v>
      </c>
      <c r="B3442" t="s">
        <v>13612</v>
      </c>
      <c r="C3442" t="str">
        <f t="shared" si="53"/>
        <v>MHNaṃdik</v>
      </c>
    </row>
    <row r="3443" spans="1:3">
      <c r="A3443" t="s">
        <v>8098</v>
      </c>
      <c r="B3443" t="s">
        <v>8099</v>
      </c>
      <c r="C3443" t="str">
        <f t="shared" si="53"/>
        <v>MHNamu</v>
      </c>
    </row>
    <row r="3444" spans="1:3">
      <c r="A3444" t="s">
        <v>8098</v>
      </c>
      <c r="B3444" t="s">
        <v>13618</v>
      </c>
      <c r="C3444" t="str">
        <f t="shared" si="53"/>
        <v>MHNaṃo</v>
      </c>
    </row>
    <row r="3445" spans="1:3">
      <c r="A3445" t="s">
        <v>8089</v>
      </c>
      <c r="B3445" t="s">
        <v>8090</v>
      </c>
      <c r="C3445" t="str">
        <f t="shared" si="53"/>
        <v>MHRongelap</v>
      </c>
    </row>
    <row r="3446" spans="1:3">
      <c r="A3446" t="s">
        <v>8089</v>
      </c>
      <c r="B3446" t="s">
        <v>13613</v>
      </c>
      <c r="C3446" t="str">
        <f t="shared" si="53"/>
        <v>MHRon̄ḷap</v>
      </c>
    </row>
    <row r="3447" spans="1:3">
      <c r="A3447" t="s">
        <v>8106</v>
      </c>
      <c r="B3447" t="s">
        <v>8107</v>
      </c>
      <c r="C3447" t="str">
        <f t="shared" si="53"/>
        <v>MHUjae</v>
      </c>
    </row>
    <row r="3448" spans="1:3">
      <c r="A3448" t="s">
        <v>8106</v>
      </c>
      <c r="B3448" t="s">
        <v>8107</v>
      </c>
      <c r="C3448" t="str">
        <f t="shared" si="53"/>
        <v>MHUjae</v>
      </c>
    </row>
    <row r="3449" spans="1:3">
      <c r="A3449" t="s">
        <v>8111</v>
      </c>
      <c r="B3449" t="s">
        <v>8112</v>
      </c>
      <c r="C3449" t="str">
        <f t="shared" si="53"/>
        <v>MHWotho</v>
      </c>
    </row>
    <row r="3450" spans="1:3">
      <c r="A3450" t="s">
        <v>8111</v>
      </c>
      <c r="B3450" t="s">
        <v>13625</v>
      </c>
      <c r="C3450" t="str">
        <f t="shared" si="53"/>
        <v>MHWōtto</v>
      </c>
    </row>
    <row r="3451" spans="1:3">
      <c r="A3451" t="s">
        <v>8063</v>
      </c>
      <c r="B3451" t="s">
        <v>8064</v>
      </c>
      <c r="C3451" t="str">
        <f t="shared" si="53"/>
        <v>MHRatak chain</v>
      </c>
    </row>
    <row r="3452" spans="1:3">
      <c r="A3452" t="s">
        <v>8063</v>
      </c>
      <c r="B3452" t="s">
        <v>8064</v>
      </c>
      <c r="C3452" t="str">
        <f t="shared" si="53"/>
        <v>MHRatak chain</v>
      </c>
    </row>
    <row r="3453" spans="1:3">
      <c r="A3453" t="s">
        <v>8081</v>
      </c>
      <c r="B3453" t="s">
        <v>8082</v>
      </c>
      <c r="C3453" t="str">
        <f t="shared" si="53"/>
        <v>MHAiluk</v>
      </c>
    </row>
    <row r="3454" spans="1:3">
      <c r="A3454" t="s">
        <v>8081</v>
      </c>
      <c r="B3454" t="s">
        <v>13610</v>
      </c>
      <c r="C3454" t="str">
        <f t="shared" si="53"/>
        <v>MHAelok</v>
      </c>
    </row>
    <row r="3455" spans="1:3">
      <c r="A3455" t="s">
        <v>8069</v>
      </c>
      <c r="B3455" t="s">
        <v>8070</v>
      </c>
      <c r="C3455" t="str">
        <f t="shared" si="53"/>
        <v>MHArno</v>
      </c>
    </row>
    <row r="3456" spans="1:3">
      <c r="A3456" t="s">
        <v>8069</v>
      </c>
      <c r="B3456" t="s">
        <v>13605</v>
      </c>
      <c r="C3456" t="str">
        <f t="shared" si="53"/>
        <v>MHArṇo</v>
      </c>
    </row>
    <row r="3457" spans="1:3">
      <c r="A3457" t="s">
        <v>8071</v>
      </c>
      <c r="B3457" t="s">
        <v>8072</v>
      </c>
      <c r="C3457" t="str">
        <f t="shared" si="53"/>
        <v>MHAur</v>
      </c>
    </row>
    <row r="3458" spans="1:3">
      <c r="A3458" t="s">
        <v>8071</v>
      </c>
      <c r="B3458" t="s">
        <v>8072</v>
      </c>
      <c r="C3458" t="str">
        <f t="shared" si="53"/>
        <v>MHAur</v>
      </c>
    </row>
    <row r="3459" spans="1:3">
      <c r="A3459" t="s">
        <v>8065</v>
      </c>
      <c r="B3459" t="s">
        <v>8066</v>
      </c>
      <c r="C3459" t="str">
        <f t="shared" ref="C3459:C3522" si="54">LEFT(A3459,2)&amp;B3459</f>
        <v>MHLikiep</v>
      </c>
    </row>
    <row r="3460" spans="1:3">
      <c r="A3460" t="s">
        <v>8065</v>
      </c>
      <c r="B3460" t="s">
        <v>8066</v>
      </c>
      <c r="C3460" t="str">
        <f t="shared" si="54"/>
        <v>MHLikiep</v>
      </c>
    </row>
    <row r="3461" spans="1:3">
      <c r="A3461" t="s">
        <v>8067</v>
      </c>
      <c r="B3461" t="s">
        <v>8068</v>
      </c>
      <c r="C3461" t="str">
        <f t="shared" si="54"/>
        <v>MHMajuro</v>
      </c>
    </row>
    <row r="3462" spans="1:3">
      <c r="A3462" t="s">
        <v>8067</v>
      </c>
      <c r="B3462" t="s">
        <v>13604</v>
      </c>
      <c r="C3462" t="str">
        <f t="shared" si="54"/>
        <v>MHMājro</v>
      </c>
    </row>
    <row r="3463" spans="1:3">
      <c r="A3463" t="s">
        <v>8073</v>
      </c>
      <c r="B3463" t="s">
        <v>8074</v>
      </c>
      <c r="C3463" t="str">
        <f t="shared" si="54"/>
        <v>MHMaloelap</v>
      </c>
    </row>
    <row r="3464" spans="1:3">
      <c r="A3464" t="s">
        <v>8073</v>
      </c>
      <c r="B3464" t="s">
        <v>13606</v>
      </c>
      <c r="C3464" t="str">
        <f t="shared" si="54"/>
        <v>MHṂaḷoeḷap</v>
      </c>
    </row>
    <row r="3465" spans="1:3">
      <c r="A3465" t="s">
        <v>8075</v>
      </c>
      <c r="B3465" t="s">
        <v>8076</v>
      </c>
      <c r="C3465" t="str">
        <f t="shared" si="54"/>
        <v>MHMejit</v>
      </c>
    </row>
    <row r="3466" spans="1:3">
      <c r="A3466" t="s">
        <v>8075</v>
      </c>
      <c r="B3466" t="s">
        <v>13607</v>
      </c>
      <c r="C3466" t="str">
        <f t="shared" si="54"/>
        <v>MHMājej</v>
      </c>
    </row>
    <row r="3467" spans="1:3">
      <c r="A3467" t="s">
        <v>8077</v>
      </c>
      <c r="B3467" t="s">
        <v>8078</v>
      </c>
      <c r="C3467" t="str">
        <f t="shared" si="54"/>
        <v>MHMili</v>
      </c>
    </row>
    <row r="3468" spans="1:3">
      <c r="A3468" t="s">
        <v>8077</v>
      </c>
      <c r="B3468" t="s">
        <v>13608</v>
      </c>
      <c r="C3468" t="str">
        <f t="shared" si="54"/>
        <v>MHMile</v>
      </c>
    </row>
    <row r="3469" spans="1:3">
      <c r="A3469" t="s">
        <v>8083</v>
      </c>
      <c r="B3469" t="s">
        <v>8084</v>
      </c>
      <c r="C3469" t="str">
        <f t="shared" si="54"/>
        <v>MHUtrik</v>
      </c>
    </row>
    <row r="3470" spans="1:3">
      <c r="A3470" t="s">
        <v>8083</v>
      </c>
      <c r="B3470" t="s">
        <v>13611</v>
      </c>
      <c r="C3470" t="str">
        <f t="shared" si="54"/>
        <v>MHUtrōk</v>
      </c>
    </row>
    <row r="3471" spans="1:3">
      <c r="A3471" t="s">
        <v>8079</v>
      </c>
      <c r="B3471" t="s">
        <v>8080</v>
      </c>
      <c r="C3471" t="str">
        <f t="shared" si="54"/>
        <v>MHWotje</v>
      </c>
    </row>
    <row r="3472" spans="1:3">
      <c r="A3472" t="s">
        <v>8079</v>
      </c>
      <c r="B3472" t="s">
        <v>13609</v>
      </c>
      <c r="C3472" t="str">
        <f t="shared" si="54"/>
        <v>MHWōjjā</v>
      </c>
    </row>
    <row r="3473" spans="1:3">
      <c r="A3473" t="s">
        <v>15177</v>
      </c>
      <c r="B3473" t="s">
        <v>8166</v>
      </c>
      <c r="C3473" t="str">
        <f t="shared" si="54"/>
        <v>MKVeles</v>
      </c>
    </row>
    <row r="3474" spans="1:3">
      <c r="A3474" t="s">
        <v>15178</v>
      </c>
      <c r="B3474" t="s">
        <v>8161</v>
      </c>
      <c r="C3474" t="str">
        <f t="shared" si="54"/>
        <v>MKGradsko</v>
      </c>
    </row>
    <row r="3475" spans="1:3">
      <c r="A3475" t="s">
        <v>15179</v>
      </c>
      <c r="B3475" t="s">
        <v>8133</v>
      </c>
      <c r="C3475" t="str">
        <f t="shared" si="54"/>
        <v>MKDemir Kapija</v>
      </c>
    </row>
    <row r="3476" spans="1:3">
      <c r="A3476" t="s">
        <v>15180</v>
      </c>
      <c r="B3476" t="s">
        <v>8134</v>
      </c>
      <c r="C3476" t="str">
        <f t="shared" si="54"/>
        <v>MKKavadarci</v>
      </c>
    </row>
    <row r="3477" spans="1:3">
      <c r="A3477" t="s">
        <v>15181</v>
      </c>
      <c r="B3477" t="s">
        <v>8168</v>
      </c>
      <c r="C3477" t="str">
        <f t="shared" si="54"/>
        <v>MKLozovo</v>
      </c>
    </row>
    <row r="3478" spans="1:3">
      <c r="A3478" t="s">
        <v>15182</v>
      </c>
      <c r="B3478" t="s">
        <v>8118</v>
      </c>
      <c r="C3478" t="str">
        <f t="shared" si="54"/>
        <v>MKNegotino</v>
      </c>
    </row>
    <row r="3479" spans="1:3">
      <c r="A3479" t="s">
        <v>15183</v>
      </c>
      <c r="B3479" t="s">
        <v>8158</v>
      </c>
      <c r="C3479" t="str">
        <f t="shared" si="54"/>
        <v>MKRosoman</v>
      </c>
    </row>
    <row r="3480" spans="1:3">
      <c r="A3480" t="s">
        <v>15184</v>
      </c>
      <c r="B3480" t="s">
        <v>8137</v>
      </c>
      <c r="C3480" t="str">
        <f t="shared" si="54"/>
        <v>MKSveti Nikole</v>
      </c>
    </row>
    <row r="3481" spans="1:3">
      <c r="A3481" t="s">
        <v>15185</v>
      </c>
      <c r="B3481" t="s">
        <v>8122</v>
      </c>
      <c r="C3481" t="str">
        <f t="shared" si="54"/>
        <v>MKČaška</v>
      </c>
    </row>
    <row r="3482" spans="1:3">
      <c r="A3482" t="s">
        <v>15186</v>
      </c>
      <c r="B3482" t="s">
        <v>8113</v>
      </c>
      <c r="C3482" t="str">
        <f t="shared" si="54"/>
        <v>MKBerovo</v>
      </c>
    </row>
    <row r="3483" spans="1:3">
      <c r="A3483" t="s">
        <v>15187</v>
      </c>
      <c r="B3483" t="s">
        <v>8140</v>
      </c>
      <c r="C3483" t="str">
        <f t="shared" si="54"/>
        <v>MKVinica</v>
      </c>
    </row>
    <row r="3484" spans="1:3">
      <c r="A3484" t="s">
        <v>15188</v>
      </c>
      <c r="B3484" t="s">
        <v>8142</v>
      </c>
      <c r="C3484" t="str">
        <f t="shared" si="54"/>
        <v>MKDelčevo</v>
      </c>
    </row>
    <row r="3485" spans="1:3">
      <c r="A3485" t="s">
        <v>15189</v>
      </c>
      <c r="B3485" t="s">
        <v>8167</v>
      </c>
      <c r="C3485" t="str">
        <f t="shared" si="54"/>
        <v>MKZrnovci</v>
      </c>
    </row>
    <row r="3486" spans="1:3">
      <c r="A3486" t="s">
        <v>15190</v>
      </c>
      <c r="B3486" t="s">
        <v>8145</v>
      </c>
      <c r="C3486" t="str">
        <f t="shared" si="54"/>
        <v>MKKarbinci</v>
      </c>
    </row>
    <row r="3487" spans="1:3">
      <c r="A3487" t="s">
        <v>15191</v>
      </c>
      <c r="B3487" t="s">
        <v>8173</v>
      </c>
      <c r="C3487" t="str">
        <f t="shared" si="54"/>
        <v>MKKočani</v>
      </c>
    </row>
    <row r="3488" spans="1:3">
      <c r="A3488" t="s">
        <v>15192</v>
      </c>
      <c r="B3488" t="s">
        <v>8155</v>
      </c>
      <c r="C3488" t="str">
        <f t="shared" si="54"/>
        <v>MKMakedonska Kamenica</v>
      </c>
    </row>
    <row r="3489" spans="1:3">
      <c r="A3489" t="s">
        <v>15193</v>
      </c>
      <c r="B3489" t="s">
        <v>8120</v>
      </c>
      <c r="C3489" t="str">
        <f t="shared" si="54"/>
        <v>MKPehčevo</v>
      </c>
    </row>
    <row r="3490" spans="1:3">
      <c r="A3490" t="s">
        <v>15194</v>
      </c>
      <c r="B3490" t="s">
        <v>8177</v>
      </c>
      <c r="C3490" t="str">
        <f t="shared" si="54"/>
        <v>MKProbištip</v>
      </c>
    </row>
    <row r="3491" spans="1:3">
      <c r="A3491" t="s">
        <v>15195</v>
      </c>
      <c r="B3491" t="s">
        <v>8123</v>
      </c>
      <c r="C3491" t="str">
        <f t="shared" si="54"/>
        <v>MKČešinovo-Obleševo</v>
      </c>
    </row>
    <row r="3492" spans="1:3">
      <c r="A3492" t="s">
        <v>15196</v>
      </c>
      <c r="B3492" t="s">
        <v>8165</v>
      </c>
      <c r="C3492" t="str">
        <f t="shared" si="54"/>
        <v>MKŠtip</v>
      </c>
    </row>
    <row r="3493" spans="1:3">
      <c r="A3493" t="s">
        <v>15197</v>
      </c>
      <c r="B3493" t="s">
        <v>8160</v>
      </c>
      <c r="C3493" t="str">
        <f t="shared" si="54"/>
        <v>MKVevčani</v>
      </c>
    </row>
    <row r="3494" spans="1:3">
      <c r="A3494" t="s">
        <v>15198</v>
      </c>
      <c r="B3494" t="s">
        <v>8141</v>
      </c>
      <c r="C3494" t="str">
        <f t="shared" si="54"/>
        <v>MKDebar</v>
      </c>
    </row>
    <row r="3495" spans="1:3">
      <c r="A3495" t="s">
        <v>15199</v>
      </c>
      <c r="B3495" t="s">
        <v>15200</v>
      </c>
      <c r="C3495" t="str">
        <f t="shared" si="54"/>
        <v>MKDebrca</v>
      </c>
    </row>
    <row r="3496" spans="1:3">
      <c r="A3496" t="s">
        <v>15201</v>
      </c>
      <c r="B3496" t="s">
        <v>8154</v>
      </c>
      <c r="C3496" t="str">
        <f t="shared" si="54"/>
        <v>MKKičevo</v>
      </c>
    </row>
    <row r="3497" spans="1:3">
      <c r="A3497" t="s">
        <v>15202</v>
      </c>
      <c r="B3497" t="s">
        <v>8169</v>
      </c>
      <c r="C3497" t="str">
        <f t="shared" si="54"/>
        <v>MKMakedonski Brod</v>
      </c>
    </row>
    <row r="3498" spans="1:3">
      <c r="A3498" t="s">
        <v>15203</v>
      </c>
      <c r="B3498" t="s">
        <v>8129</v>
      </c>
      <c r="C3498" t="str">
        <f t="shared" si="54"/>
        <v>MKOhrid</v>
      </c>
    </row>
    <row r="3499" spans="1:3">
      <c r="A3499" t="s">
        <v>15204</v>
      </c>
      <c r="B3499" t="s">
        <v>8136</v>
      </c>
      <c r="C3499" t="str">
        <f t="shared" si="54"/>
        <v>MKPlasnica</v>
      </c>
    </row>
    <row r="3500" spans="1:3">
      <c r="A3500" t="s">
        <v>15205</v>
      </c>
      <c r="B3500" t="s">
        <v>8164</v>
      </c>
      <c r="C3500" t="str">
        <f t="shared" si="54"/>
        <v>MKStruga</v>
      </c>
    </row>
    <row r="3501" spans="1:3">
      <c r="A3501" t="s">
        <v>15206</v>
      </c>
      <c r="B3501" t="s">
        <v>8121</v>
      </c>
      <c r="C3501" t="str">
        <f t="shared" si="54"/>
        <v>MKCentar Župa</v>
      </c>
    </row>
    <row r="3502" spans="1:3">
      <c r="A3502" t="s">
        <v>15207</v>
      </c>
      <c r="B3502" t="s">
        <v>8138</v>
      </c>
      <c r="C3502" t="str">
        <f t="shared" si="54"/>
        <v>MKBogdanci</v>
      </c>
    </row>
    <row r="3503" spans="1:3">
      <c r="A3503" t="s">
        <v>15208</v>
      </c>
      <c r="B3503" t="s">
        <v>8151</v>
      </c>
      <c r="C3503" t="str">
        <f t="shared" si="54"/>
        <v>MKBosilovo</v>
      </c>
    </row>
    <row r="3504" spans="1:3">
      <c r="A3504" t="s">
        <v>15209</v>
      </c>
      <c r="B3504" t="s">
        <v>8114</v>
      </c>
      <c r="C3504" t="str">
        <f t="shared" si="54"/>
        <v>MKValandovo</v>
      </c>
    </row>
    <row r="3505" spans="1:3">
      <c r="A3505" t="s">
        <v>15210</v>
      </c>
      <c r="B3505" t="s">
        <v>8115</v>
      </c>
      <c r="C3505" t="str">
        <f t="shared" si="54"/>
        <v>MKVasilevo</v>
      </c>
    </row>
    <row r="3506" spans="1:3">
      <c r="A3506" t="s">
        <v>15211</v>
      </c>
      <c r="B3506" t="s">
        <v>8132</v>
      </c>
      <c r="C3506" t="str">
        <f t="shared" si="54"/>
        <v>MKGevgelija</v>
      </c>
    </row>
    <row r="3507" spans="1:3">
      <c r="A3507" t="s">
        <v>15212</v>
      </c>
      <c r="B3507" t="s">
        <v>8116</v>
      </c>
      <c r="C3507" t="str">
        <f t="shared" si="54"/>
        <v>MKDojran</v>
      </c>
    </row>
    <row r="3508" spans="1:3">
      <c r="A3508" t="s">
        <v>15213</v>
      </c>
      <c r="B3508" t="s">
        <v>8128</v>
      </c>
      <c r="C3508" t="str">
        <f t="shared" si="54"/>
        <v>MKKonče</v>
      </c>
    </row>
    <row r="3509" spans="1:3">
      <c r="A3509" t="s">
        <v>15214</v>
      </c>
      <c r="B3509" t="s">
        <v>8119</v>
      </c>
      <c r="C3509" t="str">
        <f t="shared" si="54"/>
        <v>MKNovo Selo</v>
      </c>
    </row>
    <row r="3510" spans="1:3">
      <c r="A3510" t="s">
        <v>15215</v>
      </c>
      <c r="B3510" t="s">
        <v>8147</v>
      </c>
      <c r="C3510" t="str">
        <f t="shared" si="54"/>
        <v>MKRadoviš</v>
      </c>
    </row>
    <row r="3511" spans="1:3">
      <c r="A3511" t="s">
        <v>15216</v>
      </c>
      <c r="B3511" t="s">
        <v>8131</v>
      </c>
      <c r="C3511" t="str">
        <f t="shared" si="54"/>
        <v>MKStrumica</v>
      </c>
    </row>
    <row r="3512" spans="1:3">
      <c r="A3512" t="s">
        <v>15217</v>
      </c>
      <c r="B3512" t="s">
        <v>8150</v>
      </c>
      <c r="C3512" t="str">
        <f t="shared" si="54"/>
        <v>MKBitola</v>
      </c>
    </row>
    <row r="3513" spans="1:3">
      <c r="A3513" t="s">
        <v>15218</v>
      </c>
      <c r="B3513" t="s">
        <v>8126</v>
      </c>
      <c r="C3513" t="str">
        <f t="shared" si="54"/>
        <v>MKDemir Hisar</v>
      </c>
    </row>
    <row r="3514" spans="1:3">
      <c r="A3514" t="s">
        <v>15219</v>
      </c>
      <c r="B3514" t="s">
        <v>8143</v>
      </c>
      <c r="C3514" t="str">
        <f t="shared" si="54"/>
        <v>MKDolneni</v>
      </c>
    </row>
    <row r="3515" spans="1:3">
      <c r="A3515" t="s">
        <v>15220</v>
      </c>
      <c r="B3515" t="s">
        <v>8174</v>
      </c>
      <c r="C3515" t="str">
        <f t="shared" si="54"/>
        <v>MKKrivogaštani</v>
      </c>
    </row>
    <row r="3516" spans="1:3">
      <c r="A3516" t="s">
        <v>15221</v>
      </c>
      <c r="B3516" t="s">
        <v>8175</v>
      </c>
      <c r="C3516" t="str">
        <f t="shared" si="54"/>
        <v>MKKruševo</v>
      </c>
    </row>
    <row r="3517" spans="1:3">
      <c r="A3517" t="s">
        <v>15222</v>
      </c>
      <c r="B3517" t="s">
        <v>8156</v>
      </c>
      <c r="C3517" t="str">
        <f t="shared" si="54"/>
        <v>MKMogila</v>
      </c>
    </row>
    <row r="3518" spans="1:3">
      <c r="A3518" t="s">
        <v>15223</v>
      </c>
      <c r="B3518" t="s">
        <v>8146</v>
      </c>
      <c r="C3518" t="str">
        <f t="shared" si="54"/>
        <v>MKNovaci</v>
      </c>
    </row>
    <row r="3519" spans="1:3">
      <c r="A3519" t="s">
        <v>15224</v>
      </c>
      <c r="B3519" t="s">
        <v>8130</v>
      </c>
      <c r="C3519" t="str">
        <f t="shared" si="54"/>
        <v>MKPrilep</v>
      </c>
    </row>
    <row r="3520" spans="1:3">
      <c r="A3520" t="s">
        <v>15225</v>
      </c>
      <c r="B3520" t="s">
        <v>8157</v>
      </c>
      <c r="C3520" t="str">
        <f t="shared" si="54"/>
        <v>MKResen</v>
      </c>
    </row>
    <row r="3521" spans="1:3">
      <c r="A3521" t="s">
        <v>15226</v>
      </c>
      <c r="B3521" t="s">
        <v>8124</v>
      </c>
      <c r="C3521" t="str">
        <f t="shared" si="54"/>
        <v>MKBogovinje</v>
      </c>
    </row>
    <row r="3522" spans="1:3">
      <c r="A3522" t="s">
        <v>15227</v>
      </c>
      <c r="B3522" t="s">
        <v>8139</v>
      </c>
      <c r="C3522" t="str">
        <f t="shared" si="54"/>
        <v>MKBrvenica</v>
      </c>
    </row>
    <row r="3523" spans="1:3">
      <c r="A3523" t="s">
        <v>15228</v>
      </c>
      <c r="B3523" t="s">
        <v>8125</v>
      </c>
      <c r="C3523" t="str">
        <f t="shared" ref="C3523:C3586" si="55">LEFT(A3523,2)&amp;B3523</f>
        <v>MKVrapčište</v>
      </c>
    </row>
    <row r="3524" spans="1:3">
      <c r="A3524" t="s">
        <v>15229</v>
      </c>
      <c r="B3524" t="s">
        <v>8152</v>
      </c>
      <c r="C3524" t="str">
        <f t="shared" si="55"/>
        <v>MKGostivar</v>
      </c>
    </row>
    <row r="3525" spans="1:3">
      <c r="A3525" t="s">
        <v>15230</v>
      </c>
      <c r="B3525" t="s">
        <v>8153</v>
      </c>
      <c r="C3525" t="str">
        <f t="shared" si="55"/>
        <v>MKŽelino</v>
      </c>
    </row>
    <row r="3526" spans="1:3">
      <c r="A3526" t="s">
        <v>15231</v>
      </c>
      <c r="B3526" t="s">
        <v>8127</v>
      </c>
      <c r="C3526" t="str">
        <f t="shared" si="55"/>
        <v>MKJegunovce</v>
      </c>
    </row>
    <row r="3527" spans="1:3">
      <c r="A3527" t="s">
        <v>15232</v>
      </c>
      <c r="B3527" t="s">
        <v>15233</v>
      </c>
      <c r="C3527" t="str">
        <f t="shared" si="55"/>
        <v>MKMavrovo i Rostuše</v>
      </c>
    </row>
    <row r="3528" spans="1:3">
      <c r="A3528" t="s">
        <v>15234</v>
      </c>
      <c r="B3528" t="s">
        <v>8159</v>
      </c>
      <c r="C3528" t="str">
        <f t="shared" si="55"/>
        <v>MKTearce</v>
      </c>
    </row>
    <row r="3529" spans="1:3">
      <c r="A3529" t="s">
        <v>15235</v>
      </c>
      <c r="B3529" t="s">
        <v>8179</v>
      </c>
      <c r="C3529" t="str">
        <f t="shared" si="55"/>
        <v>MKTetovo</v>
      </c>
    </row>
    <row r="3530" spans="1:3">
      <c r="A3530" t="s">
        <v>15236</v>
      </c>
      <c r="B3530" t="s">
        <v>8135</v>
      </c>
      <c r="C3530" t="str">
        <f t="shared" si="55"/>
        <v>MKKratovo</v>
      </c>
    </row>
    <row r="3531" spans="1:3">
      <c r="A3531" t="s">
        <v>15237</v>
      </c>
      <c r="B3531" t="s">
        <v>8117</v>
      </c>
      <c r="C3531" t="str">
        <f t="shared" si="55"/>
        <v>MKKriva Palanka</v>
      </c>
    </row>
    <row r="3532" spans="1:3">
      <c r="A3532" t="s">
        <v>15238</v>
      </c>
      <c r="B3532" t="s">
        <v>8162</v>
      </c>
      <c r="C3532" t="str">
        <f t="shared" si="55"/>
        <v>MKKumanovo</v>
      </c>
    </row>
    <row r="3533" spans="1:3">
      <c r="A3533" t="s">
        <v>15239</v>
      </c>
      <c r="B3533" t="s">
        <v>8176</v>
      </c>
      <c r="C3533" t="str">
        <f t="shared" si="55"/>
        <v>MKLipkovo</v>
      </c>
    </row>
    <row r="3534" spans="1:3">
      <c r="A3534" t="s">
        <v>15240</v>
      </c>
      <c r="B3534" t="s">
        <v>8163</v>
      </c>
      <c r="C3534" t="str">
        <f t="shared" si="55"/>
        <v>MKRankovce</v>
      </c>
    </row>
    <row r="3535" spans="1:3">
      <c r="A3535" t="s">
        <v>15241</v>
      </c>
      <c r="B3535" t="s">
        <v>8148</v>
      </c>
      <c r="C3535" t="str">
        <f t="shared" si="55"/>
        <v>MKStaro Nagoričane</v>
      </c>
    </row>
    <row r="3536" spans="1:3">
      <c r="A3536" t="s">
        <v>15242</v>
      </c>
      <c r="B3536" t="s">
        <v>15243</v>
      </c>
      <c r="C3536" t="str">
        <f t="shared" si="55"/>
        <v>MKAerodrom †</v>
      </c>
    </row>
    <row r="3537" spans="1:3">
      <c r="A3537" t="s">
        <v>15244</v>
      </c>
      <c r="B3537" t="s">
        <v>8149</v>
      </c>
      <c r="C3537" t="str">
        <f t="shared" si="55"/>
        <v>MKAračinovo</v>
      </c>
    </row>
    <row r="3538" spans="1:3">
      <c r="A3538" t="s">
        <v>15245</v>
      </c>
      <c r="B3538" t="s">
        <v>15246</v>
      </c>
      <c r="C3538" t="str">
        <f t="shared" si="55"/>
        <v>MKButel †</v>
      </c>
    </row>
    <row r="3539" spans="1:3">
      <c r="A3539" t="s">
        <v>15247</v>
      </c>
      <c r="B3539" t="s">
        <v>15248</v>
      </c>
      <c r="C3539" t="str">
        <f t="shared" si="55"/>
        <v>MKGazi Baba †</v>
      </c>
    </row>
    <row r="3540" spans="1:3">
      <c r="A3540" t="s">
        <v>15249</v>
      </c>
      <c r="B3540" t="s">
        <v>15250</v>
      </c>
      <c r="C3540" t="str">
        <f t="shared" si="55"/>
        <v>MKGjorče Petrov †</v>
      </c>
    </row>
    <row r="3541" spans="1:3">
      <c r="A3541" t="s">
        <v>15251</v>
      </c>
      <c r="B3541" t="s">
        <v>8144</v>
      </c>
      <c r="C3541" t="str">
        <f t="shared" si="55"/>
        <v>MKZelenikovo</v>
      </c>
    </row>
    <row r="3542" spans="1:3">
      <c r="A3542" t="s">
        <v>15252</v>
      </c>
      <c r="B3542" t="s">
        <v>8172</v>
      </c>
      <c r="C3542" t="str">
        <f t="shared" si="55"/>
        <v>MKIlinden</v>
      </c>
    </row>
    <row r="3543" spans="1:3">
      <c r="A3543" t="s">
        <v>15253</v>
      </c>
      <c r="B3543" t="s">
        <v>15254</v>
      </c>
      <c r="C3543" t="str">
        <f t="shared" si="55"/>
        <v>MKKarpoš †</v>
      </c>
    </row>
    <row r="3544" spans="1:3">
      <c r="A3544" t="s">
        <v>15255</v>
      </c>
      <c r="B3544" t="s">
        <v>15256</v>
      </c>
      <c r="C3544" t="str">
        <f t="shared" si="55"/>
        <v>MKKisela Voda †</v>
      </c>
    </row>
    <row r="3545" spans="1:3">
      <c r="A3545" t="s">
        <v>15257</v>
      </c>
      <c r="B3545" t="s">
        <v>8170</v>
      </c>
      <c r="C3545" t="str">
        <f t="shared" si="55"/>
        <v>MKPetrovec</v>
      </c>
    </row>
    <row r="3546" spans="1:3">
      <c r="A3546" t="s">
        <v>15258</v>
      </c>
      <c r="B3546" t="s">
        <v>15259</v>
      </c>
      <c r="C3546" t="str">
        <f t="shared" si="55"/>
        <v>MKSaraj †</v>
      </c>
    </row>
    <row r="3547" spans="1:3">
      <c r="A3547" t="s">
        <v>15260</v>
      </c>
      <c r="B3547" t="s">
        <v>8171</v>
      </c>
      <c r="C3547" t="str">
        <f t="shared" si="55"/>
        <v>MKSopište</v>
      </c>
    </row>
    <row r="3548" spans="1:3">
      <c r="A3548" t="s">
        <v>15261</v>
      </c>
      <c r="B3548" t="s">
        <v>8178</v>
      </c>
      <c r="C3548" t="str">
        <f t="shared" si="55"/>
        <v>MKStudeničani</v>
      </c>
    </row>
    <row r="3549" spans="1:3">
      <c r="A3549" t="s">
        <v>15262</v>
      </c>
      <c r="B3549" t="s">
        <v>15263</v>
      </c>
      <c r="C3549" t="str">
        <f t="shared" si="55"/>
        <v>MKCentar †</v>
      </c>
    </row>
    <row r="3550" spans="1:3">
      <c r="A3550" t="s">
        <v>15264</v>
      </c>
      <c r="B3550" t="s">
        <v>15265</v>
      </c>
      <c r="C3550" t="str">
        <f t="shared" si="55"/>
        <v>MKČair †</v>
      </c>
    </row>
    <row r="3551" spans="1:3">
      <c r="A3551" t="s">
        <v>15266</v>
      </c>
      <c r="B3551" t="s">
        <v>15267</v>
      </c>
      <c r="C3551" t="str">
        <f t="shared" si="55"/>
        <v>MKČučer-Sandevo</v>
      </c>
    </row>
    <row r="3552" spans="1:3">
      <c r="A3552" t="s">
        <v>15268</v>
      </c>
      <c r="B3552" t="s">
        <v>15269</v>
      </c>
      <c r="C3552" t="str">
        <f t="shared" si="55"/>
        <v>MKŠuto Orizari †</v>
      </c>
    </row>
    <row r="3553" spans="1:3">
      <c r="A3553" t="s">
        <v>8194</v>
      </c>
      <c r="B3553" t="s">
        <v>8195</v>
      </c>
      <c r="C3553" t="str">
        <f t="shared" si="55"/>
        <v>MLKayes</v>
      </c>
    </row>
    <row r="3554" spans="1:3">
      <c r="A3554" t="s">
        <v>13468</v>
      </c>
      <c r="B3554" t="s">
        <v>13627</v>
      </c>
      <c r="C3554" t="str">
        <f t="shared" si="55"/>
        <v>MLTaoudénit</v>
      </c>
    </row>
    <row r="3555" spans="1:3">
      <c r="A3555" t="s">
        <v>8186</v>
      </c>
      <c r="B3555" t="s">
        <v>8187</v>
      </c>
      <c r="C3555" t="str">
        <f t="shared" si="55"/>
        <v>MLKoulikoro</v>
      </c>
    </row>
    <row r="3556" spans="1:3">
      <c r="A3556" t="s">
        <v>8190</v>
      </c>
      <c r="B3556" t="s">
        <v>8191</v>
      </c>
      <c r="C3556" t="str">
        <f t="shared" si="55"/>
        <v>MLSikasso</v>
      </c>
    </row>
    <row r="3557" spans="1:3">
      <c r="A3557" t="s">
        <v>8184</v>
      </c>
      <c r="B3557" t="s">
        <v>8185</v>
      </c>
      <c r="C3557" t="str">
        <f t="shared" si="55"/>
        <v>MLSégou</v>
      </c>
    </row>
    <row r="3558" spans="1:3">
      <c r="A3558" t="s">
        <v>8188</v>
      </c>
      <c r="B3558" t="s">
        <v>8189</v>
      </c>
      <c r="C3558" t="str">
        <f t="shared" si="55"/>
        <v>MLMopti</v>
      </c>
    </row>
    <row r="3559" spans="1:3">
      <c r="A3559" t="s">
        <v>8182</v>
      </c>
      <c r="B3559" t="s">
        <v>8183</v>
      </c>
      <c r="C3559" t="str">
        <f t="shared" si="55"/>
        <v>MLTombouctou</v>
      </c>
    </row>
    <row r="3560" spans="1:3">
      <c r="A3560" t="s">
        <v>8196</v>
      </c>
      <c r="B3560" t="s">
        <v>8197</v>
      </c>
      <c r="C3560" t="str">
        <f t="shared" si="55"/>
        <v>MLGao</v>
      </c>
    </row>
    <row r="3561" spans="1:3">
      <c r="A3561" t="s">
        <v>8192</v>
      </c>
      <c r="B3561" t="s">
        <v>8193</v>
      </c>
      <c r="C3561" t="str">
        <f t="shared" si="55"/>
        <v>MLKidal</v>
      </c>
    </row>
    <row r="3562" spans="1:3">
      <c r="A3562" t="s">
        <v>13467</v>
      </c>
      <c r="B3562" t="s">
        <v>13626</v>
      </c>
      <c r="C3562" t="str">
        <f t="shared" si="55"/>
        <v>MLMénaka</v>
      </c>
    </row>
    <row r="3563" spans="1:3">
      <c r="A3563" t="s">
        <v>8180</v>
      </c>
      <c r="B3563" t="s">
        <v>8181</v>
      </c>
      <c r="C3563" t="str">
        <f t="shared" si="55"/>
        <v>MLBamako</v>
      </c>
    </row>
    <row r="3564" spans="1:3">
      <c r="A3564" t="s">
        <v>8205</v>
      </c>
      <c r="B3564" t="s">
        <v>8206</v>
      </c>
      <c r="C3564" t="str">
        <f t="shared" si="55"/>
        <v>MMSagaing</v>
      </c>
    </row>
    <row r="3565" spans="1:3">
      <c r="A3565" t="s">
        <v>8217</v>
      </c>
      <c r="B3565" t="s">
        <v>8218</v>
      </c>
      <c r="C3565" t="str">
        <f t="shared" si="55"/>
        <v>MMBago</v>
      </c>
    </row>
    <row r="3566" spans="1:3">
      <c r="A3566" t="s">
        <v>8224</v>
      </c>
      <c r="B3566" t="s">
        <v>8225</v>
      </c>
      <c r="C3566" t="str">
        <f t="shared" si="55"/>
        <v>MMMagway</v>
      </c>
    </row>
    <row r="3567" spans="1:3">
      <c r="A3567" t="s">
        <v>8207</v>
      </c>
      <c r="B3567" t="s">
        <v>8208</v>
      </c>
      <c r="C3567" t="str">
        <f t="shared" si="55"/>
        <v>MMMandalay</v>
      </c>
    </row>
    <row r="3568" spans="1:3">
      <c r="A3568" t="s">
        <v>8198</v>
      </c>
      <c r="B3568" t="s">
        <v>12830</v>
      </c>
      <c r="C3568" t="str">
        <f t="shared" si="55"/>
        <v>MMTanintharyi</v>
      </c>
    </row>
    <row r="3569" spans="1:3">
      <c r="A3569" t="s">
        <v>8209</v>
      </c>
      <c r="B3569" t="s">
        <v>8210</v>
      </c>
      <c r="C3569" t="str">
        <f t="shared" si="55"/>
        <v>MMYangon</v>
      </c>
    </row>
    <row r="3570" spans="1:3">
      <c r="A3570" t="s">
        <v>8223</v>
      </c>
      <c r="B3570" t="s">
        <v>12829</v>
      </c>
      <c r="C3570" t="str">
        <f t="shared" si="55"/>
        <v>MMAyeyarwady</v>
      </c>
    </row>
    <row r="3571" spans="1:3">
      <c r="A3571" t="s">
        <v>8199</v>
      </c>
      <c r="B3571" t="s">
        <v>8200</v>
      </c>
      <c r="C3571" t="str">
        <f t="shared" si="55"/>
        <v>MMKachin</v>
      </c>
    </row>
    <row r="3572" spans="1:3">
      <c r="A3572" t="s">
        <v>8219</v>
      </c>
      <c r="B3572" t="s">
        <v>8220</v>
      </c>
      <c r="C3572" t="str">
        <f t="shared" si="55"/>
        <v>MMKayah</v>
      </c>
    </row>
    <row r="3573" spans="1:3">
      <c r="A3573" t="s">
        <v>8201</v>
      </c>
      <c r="B3573" t="s">
        <v>8202</v>
      </c>
      <c r="C3573" t="str">
        <f t="shared" si="55"/>
        <v>MMKayin</v>
      </c>
    </row>
    <row r="3574" spans="1:3">
      <c r="A3574" t="s">
        <v>8221</v>
      </c>
      <c r="B3574" t="s">
        <v>8222</v>
      </c>
      <c r="C3574" t="str">
        <f t="shared" si="55"/>
        <v>MMChin</v>
      </c>
    </row>
    <row r="3575" spans="1:3">
      <c r="A3575" t="s">
        <v>8203</v>
      </c>
      <c r="B3575" t="s">
        <v>8204</v>
      </c>
      <c r="C3575" t="str">
        <f t="shared" si="55"/>
        <v>MMMon</v>
      </c>
    </row>
    <row r="3576" spans="1:3">
      <c r="A3576" t="s">
        <v>8213</v>
      </c>
      <c r="B3576" t="s">
        <v>8214</v>
      </c>
      <c r="C3576" t="str">
        <f t="shared" si="55"/>
        <v>MMRakhine</v>
      </c>
    </row>
    <row r="3577" spans="1:3">
      <c r="A3577" t="s">
        <v>8211</v>
      </c>
      <c r="B3577" t="s">
        <v>8212</v>
      </c>
      <c r="C3577" t="str">
        <f t="shared" si="55"/>
        <v>MMShan</v>
      </c>
    </row>
    <row r="3578" spans="1:3">
      <c r="A3578" t="s">
        <v>8215</v>
      </c>
      <c r="B3578" t="s">
        <v>8216</v>
      </c>
      <c r="C3578" t="str">
        <f t="shared" si="55"/>
        <v>MMNay Pyi Taw</v>
      </c>
    </row>
    <row r="3579" spans="1:3">
      <c r="A3579" t="s">
        <v>8246</v>
      </c>
      <c r="B3579" t="s">
        <v>8247</v>
      </c>
      <c r="C3579" t="str">
        <f t="shared" si="55"/>
        <v>MNOrhon</v>
      </c>
    </row>
    <row r="3580" spans="1:3">
      <c r="A3580" t="s">
        <v>8248</v>
      </c>
      <c r="B3580" t="s">
        <v>8249</v>
      </c>
      <c r="C3580" t="str">
        <f t="shared" si="55"/>
        <v>MNDarhan uul</v>
      </c>
    </row>
    <row r="3581" spans="1:3">
      <c r="A3581" t="s">
        <v>8260</v>
      </c>
      <c r="B3581" t="s">
        <v>8261</v>
      </c>
      <c r="C3581" t="str">
        <f t="shared" si="55"/>
        <v>MNHentiy</v>
      </c>
    </row>
    <row r="3582" spans="1:3">
      <c r="A3582" t="s">
        <v>8226</v>
      </c>
      <c r="B3582" t="s">
        <v>8227</v>
      </c>
      <c r="C3582" t="str">
        <f t="shared" si="55"/>
        <v>MNHövsgöl</v>
      </c>
    </row>
    <row r="3583" spans="1:3">
      <c r="A3583" t="s">
        <v>8242</v>
      </c>
      <c r="B3583" t="s">
        <v>8243</v>
      </c>
      <c r="C3583" t="str">
        <f t="shared" si="55"/>
        <v>MNHovd</v>
      </c>
    </row>
    <row r="3584" spans="1:3">
      <c r="A3584" t="s">
        <v>8238</v>
      </c>
      <c r="B3584" t="s">
        <v>8239</v>
      </c>
      <c r="C3584" t="str">
        <f t="shared" si="55"/>
        <v>MNUvs</v>
      </c>
    </row>
    <row r="3585" spans="1:3">
      <c r="A3585" t="s">
        <v>8262</v>
      </c>
      <c r="B3585" t="s">
        <v>8263</v>
      </c>
      <c r="C3585" t="str">
        <f t="shared" si="55"/>
        <v>MNTöv</v>
      </c>
    </row>
    <row r="3586" spans="1:3">
      <c r="A3586" t="s">
        <v>8264</v>
      </c>
      <c r="B3586" t="s">
        <v>8265</v>
      </c>
      <c r="C3586" t="str">
        <f t="shared" si="55"/>
        <v>MNSelenge</v>
      </c>
    </row>
    <row r="3587" spans="1:3">
      <c r="A3587" t="s">
        <v>8252</v>
      </c>
      <c r="B3587" t="s">
        <v>8253</v>
      </c>
      <c r="C3587" t="str">
        <f t="shared" ref="C3587:C3650" si="56">LEFT(A3587,2)&amp;B3587</f>
        <v>MNSühbaatar</v>
      </c>
    </row>
    <row r="3588" spans="1:3">
      <c r="A3588" t="s">
        <v>8228</v>
      </c>
      <c r="B3588" t="s">
        <v>8229</v>
      </c>
      <c r="C3588" t="str">
        <f t="shared" si="56"/>
        <v>MNÖmnögovĭ</v>
      </c>
    </row>
    <row r="3589" spans="1:3">
      <c r="A3589" t="s">
        <v>8234</v>
      </c>
      <c r="B3589" t="s">
        <v>8235</v>
      </c>
      <c r="C3589" t="str">
        <f t="shared" si="56"/>
        <v>MNÖvörhangay</v>
      </c>
    </row>
    <row r="3590" spans="1:3">
      <c r="A3590" t="s">
        <v>8266</v>
      </c>
      <c r="B3590" t="s">
        <v>8267</v>
      </c>
      <c r="C3590" t="str">
        <f t="shared" si="56"/>
        <v>MNDzavhan</v>
      </c>
    </row>
    <row r="3591" spans="1:3">
      <c r="A3591" t="s">
        <v>8268</v>
      </c>
      <c r="B3591" t="s">
        <v>8269</v>
      </c>
      <c r="C3591" t="str">
        <f t="shared" si="56"/>
        <v>MNDundgovĭ</v>
      </c>
    </row>
    <row r="3592" spans="1:3">
      <c r="A3592" t="s">
        <v>8230</v>
      </c>
      <c r="B3592" t="s">
        <v>8231</v>
      </c>
      <c r="C3592" t="str">
        <f t="shared" si="56"/>
        <v>MNDornod</v>
      </c>
    </row>
    <row r="3593" spans="1:3">
      <c r="A3593" t="s">
        <v>8254</v>
      </c>
      <c r="B3593" t="s">
        <v>8255</v>
      </c>
      <c r="C3593" t="str">
        <f t="shared" si="56"/>
        <v>MNDornogovĭ</v>
      </c>
    </row>
    <row r="3594" spans="1:3">
      <c r="A3594" t="s">
        <v>8250</v>
      </c>
      <c r="B3594" t="s">
        <v>8251</v>
      </c>
      <c r="C3594" t="str">
        <f t="shared" si="56"/>
        <v>MNGovĭ-Sümber</v>
      </c>
    </row>
    <row r="3595" spans="1:3">
      <c r="A3595" t="s">
        <v>8240</v>
      </c>
      <c r="B3595" t="s">
        <v>8241</v>
      </c>
      <c r="C3595" t="str">
        <f t="shared" si="56"/>
        <v>MNGovĭ-Altay</v>
      </c>
    </row>
    <row r="3596" spans="1:3">
      <c r="A3596" t="s">
        <v>8232</v>
      </c>
      <c r="B3596" t="s">
        <v>8233</v>
      </c>
      <c r="C3596" t="str">
        <f t="shared" si="56"/>
        <v>MNBulgan</v>
      </c>
    </row>
    <row r="3597" spans="1:3">
      <c r="A3597" t="s">
        <v>8236</v>
      </c>
      <c r="B3597" t="s">
        <v>8237</v>
      </c>
      <c r="C3597" t="str">
        <f t="shared" si="56"/>
        <v>MNBayanhongor</v>
      </c>
    </row>
    <row r="3598" spans="1:3">
      <c r="A3598" t="s">
        <v>8244</v>
      </c>
      <c r="B3598" t="s">
        <v>8245</v>
      </c>
      <c r="C3598" t="str">
        <f t="shared" si="56"/>
        <v>MNBayan-Ölgiy</v>
      </c>
    </row>
    <row r="3599" spans="1:3">
      <c r="A3599" t="s">
        <v>8256</v>
      </c>
      <c r="B3599" t="s">
        <v>8257</v>
      </c>
      <c r="C3599" t="str">
        <f t="shared" si="56"/>
        <v>MNArhangay</v>
      </c>
    </row>
    <row r="3600" spans="1:3">
      <c r="A3600" t="s">
        <v>8258</v>
      </c>
      <c r="B3600" t="s">
        <v>8259</v>
      </c>
      <c r="C3600" t="str">
        <f t="shared" si="56"/>
        <v>MNUlaanbaatar</v>
      </c>
    </row>
    <row r="3601" spans="1:3">
      <c r="A3601" t="s">
        <v>8277</v>
      </c>
      <c r="B3601" t="s">
        <v>8278</v>
      </c>
      <c r="C3601" t="str">
        <f t="shared" si="56"/>
        <v>MRHodh ech Chargui</v>
      </c>
    </row>
    <row r="3602" spans="1:3">
      <c r="A3602" t="s">
        <v>8270</v>
      </c>
      <c r="B3602" t="s">
        <v>8271</v>
      </c>
      <c r="C3602" t="str">
        <f t="shared" si="56"/>
        <v>MRHodh el Gharbi</v>
      </c>
    </row>
    <row r="3603" spans="1:3">
      <c r="A3603" t="s">
        <v>8274</v>
      </c>
      <c r="B3603" t="s">
        <v>8275</v>
      </c>
      <c r="C3603" t="str">
        <f t="shared" si="56"/>
        <v>MRAssaba</v>
      </c>
    </row>
    <row r="3604" spans="1:3">
      <c r="A3604" t="s">
        <v>8300</v>
      </c>
      <c r="B3604" t="s">
        <v>8301</v>
      </c>
      <c r="C3604" t="str">
        <f t="shared" si="56"/>
        <v>MRGorgol</v>
      </c>
    </row>
    <row r="3605" spans="1:3">
      <c r="A3605" t="s">
        <v>8279</v>
      </c>
      <c r="B3605" t="s">
        <v>8280</v>
      </c>
      <c r="C3605" t="str">
        <f t="shared" si="56"/>
        <v>MRBrakna</v>
      </c>
    </row>
    <row r="3606" spans="1:3">
      <c r="A3606" t="s">
        <v>8285</v>
      </c>
      <c r="B3606" t="s">
        <v>8286</v>
      </c>
      <c r="C3606" t="str">
        <f t="shared" si="56"/>
        <v>MRTrarza</v>
      </c>
    </row>
    <row r="3607" spans="1:3">
      <c r="A3607" t="s">
        <v>8276</v>
      </c>
      <c r="B3607" t="s">
        <v>4353</v>
      </c>
      <c r="C3607" t="str">
        <f t="shared" si="56"/>
        <v>MRAdrar</v>
      </c>
    </row>
    <row r="3608" spans="1:3">
      <c r="A3608" t="s">
        <v>8272</v>
      </c>
      <c r="B3608" t="s">
        <v>8273</v>
      </c>
      <c r="C3608" t="str">
        <f t="shared" si="56"/>
        <v>MRDakhlet Nouâdhibou</v>
      </c>
    </row>
    <row r="3609" spans="1:3">
      <c r="A3609" t="s">
        <v>8287</v>
      </c>
      <c r="B3609" t="s">
        <v>8288</v>
      </c>
      <c r="C3609" t="str">
        <f t="shared" si="56"/>
        <v>MRTagant</v>
      </c>
    </row>
    <row r="3610" spans="1:3">
      <c r="A3610" t="s">
        <v>8283</v>
      </c>
      <c r="B3610" t="s">
        <v>8284</v>
      </c>
      <c r="C3610" t="str">
        <f t="shared" si="56"/>
        <v>MRGuidimaka</v>
      </c>
    </row>
    <row r="3611" spans="1:3">
      <c r="A3611" t="s">
        <v>8289</v>
      </c>
      <c r="B3611" t="s">
        <v>8290</v>
      </c>
      <c r="C3611" t="str">
        <f t="shared" si="56"/>
        <v>MRTiris Zemmour</v>
      </c>
    </row>
    <row r="3612" spans="1:3">
      <c r="A3612" t="s">
        <v>8281</v>
      </c>
      <c r="B3612" t="s">
        <v>8282</v>
      </c>
      <c r="C3612" t="str">
        <f t="shared" si="56"/>
        <v>MRInchiri</v>
      </c>
    </row>
    <row r="3613" spans="1:3">
      <c r="A3613" t="s">
        <v>8291</v>
      </c>
      <c r="B3613" t="s">
        <v>8293</v>
      </c>
      <c r="C3613" t="str">
        <f t="shared" si="56"/>
        <v>MRNuwākshūţ al Gharbīyah</v>
      </c>
    </row>
    <row r="3614" spans="1:3">
      <c r="A3614" t="s">
        <v>8291</v>
      </c>
      <c r="B3614" t="s">
        <v>8292</v>
      </c>
      <c r="C3614" t="str">
        <f t="shared" si="56"/>
        <v>MRNouakchott Ouest</v>
      </c>
    </row>
    <row r="3615" spans="1:3">
      <c r="A3615" t="s">
        <v>8294</v>
      </c>
      <c r="B3615" t="s">
        <v>8296</v>
      </c>
      <c r="C3615" t="str">
        <f t="shared" si="56"/>
        <v>MRNuwākshūţ ash Shamālīyah</v>
      </c>
    </row>
    <row r="3616" spans="1:3">
      <c r="A3616" t="s">
        <v>8294</v>
      </c>
      <c r="B3616" t="s">
        <v>8295</v>
      </c>
      <c r="C3616" t="str">
        <f t="shared" si="56"/>
        <v>MRNouakchott Nord</v>
      </c>
    </row>
    <row r="3617" spans="1:3">
      <c r="A3617" t="s">
        <v>8297</v>
      </c>
      <c r="B3617" t="s">
        <v>8299</v>
      </c>
      <c r="C3617" t="str">
        <f t="shared" si="56"/>
        <v>MRNuwākshūţ al Janūbīyah</v>
      </c>
    </row>
    <row r="3618" spans="1:3">
      <c r="A3618" t="s">
        <v>8297</v>
      </c>
      <c r="B3618" t="s">
        <v>8298</v>
      </c>
      <c r="C3618" t="str">
        <f t="shared" si="56"/>
        <v>MRNouakchott Sud</v>
      </c>
    </row>
    <row r="3619" spans="1:3">
      <c r="A3619" t="s">
        <v>8413</v>
      </c>
      <c r="B3619" t="s">
        <v>8414</v>
      </c>
      <c r="C3619" t="str">
        <f t="shared" si="56"/>
        <v>MTAttard</v>
      </c>
    </row>
    <row r="3620" spans="1:3">
      <c r="A3620" t="s">
        <v>8413</v>
      </c>
      <c r="B3620" t="s">
        <v>8414</v>
      </c>
      <c r="C3620" t="str">
        <f t="shared" si="56"/>
        <v>MTAttard</v>
      </c>
    </row>
    <row r="3621" spans="1:3">
      <c r="A3621" t="s">
        <v>8338</v>
      </c>
      <c r="B3621" t="s">
        <v>8339</v>
      </c>
      <c r="C3621" t="str">
        <f t="shared" si="56"/>
        <v>MTBalzan</v>
      </c>
    </row>
    <row r="3622" spans="1:3">
      <c r="A3622" t="s">
        <v>8338</v>
      </c>
      <c r="B3622" t="s">
        <v>8339</v>
      </c>
      <c r="C3622" t="str">
        <f t="shared" si="56"/>
        <v>MTBalzan</v>
      </c>
    </row>
    <row r="3623" spans="1:3">
      <c r="A3623" t="s">
        <v>8340</v>
      </c>
      <c r="B3623" t="s">
        <v>8341</v>
      </c>
      <c r="C3623" t="str">
        <f t="shared" si="56"/>
        <v>MTBirgu</v>
      </c>
    </row>
    <row r="3624" spans="1:3">
      <c r="A3624" t="s">
        <v>8340</v>
      </c>
      <c r="B3624" t="s">
        <v>8341</v>
      </c>
      <c r="C3624" t="str">
        <f t="shared" si="56"/>
        <v>MTBirgu</v>
      </c>
    </row>
    <row r="3625" spans="1:3">
      <c r="A3625" t="s">
        <v>8379</v>
      </c>
      <c r="B3625" t="s">
        <v>8380</v>
      </c>
      <c r="C3625" t="str">
        <f t="shared" si="56"/>
        <v>MTBirkirkara</v>
      </c>
    </row>
    <row r="3626" spans="1:3">
      <c r="A3626" t="s">
        <v>8379</v>
      </c>
      <c r="B3626" t="s">
        <v>8380</v>
      </c>
      <c r="C3626" t="str">
        <f t="shared" si="56"/>
        <v>MTBirkirkara</v>
      </c>
    </row>
    <row r="3627" spans="1:3">
      <c r="A3627" t="s">
        <v>8330</v>
      </c>
      <c r="B3627" t="s">
        <v>8331</v>
      </c>
      <c r="C3627" t="str">
        <f t="shared" si="56"/>
        <v>MTBirżebbuġa</v>
      </c>
    </row>
    <row r="3628" spans="1:3">
      <c r="A3628" t="s">
        <v>8330</v>
      </c>
      <c r="B3628" t="s">
        <v>8331</v>
      </c>
      <c r="C3628" t="str">
        <f t="shared" si="56"/>
        <v>MTBirżebbuġa</v>
      </c>
    </row>
    <row r="3629" spans="1:3">
      <c r="A3629" t="s">
        <v>8332</v>
      </c>
      <c r="B3629" t="s">
        <v>8333</v>
      </c>
      <c r="C3629" t="str">
        <f t="shared" si="56"/>
        <v>MTBormla</v>
      </c>
    </row>
    <row r="3630" spans="1:3">
      <c r="A3630" t="s">
        <v>8332</v>
      </c>
      <c r="B3630" t="s">
        <v>8333</v>
      </c>
      <c r="C3630" t="str">
        <f t="shared" si="56"/>
        <v>MTBormla</v>
      </c>
    </row>
    <row r="3631" spans="1:3">
      <c r="A3631" t="s">
        <v>8435</v>
      </c>
      <c r="B3631" t="s">
        <v>8436</v>
      </c>
      <c r="C3631" t="str">
        <f t="shared" si="56"/>
        <v>MTDingli</v>
      </c>
    </row>
    <row r="3632" spans="1:3">
      <c r="A3632" t="s">
        <v>8435</v>
      </c>
      <c r="B3632" t="s">
        <v>8436</v>
      </c>
      <c r="C3632" t="str">
        <f t="shared" si="56"/>
        <v>MTDingli</v>
      </c>
    </row>
    <row r="3633" spans="1:3">
      <c r="A3633" t="s">
        <v>8369</v>
      </c>
      <c r="B3633" t="s">
        <v>8370</v>
      </c>
      <c r="C3633" t="str">
        <f t="shared" si="56"/>
        <v>MTFgura</v>
      </c>
    </row>
    <row r="3634" spans="1:3">
      <c r="A3634" t="s">
        <v>8369</v>
      </c>
      <c r="B3634" t="s">
        <v>8370</v>
      </c>
      <c r="C3634" t="str">
        <f t="shared" si="56"/>
        <v>MTFgura</v>
      </c>
    </row>
    <row r="3635" spans="1:3">
      <c r="A3635" t="s">
        <v>8399</v>
      </c>
      <c r="B3635" t="s">
        <v>8400</v>
      </c>
      <c r="C3635" t="str">
        <f t="shared" si="56"/>
        <v>MTFloriana</v>
      </c>
    </row>
    <row r="3636" spans="1:3">
      <c r="A3636" t="s">
        <v>8399</v>
      </c>
      <c r="B3636" t="s">
        <v>8400</v>
      </c>
      <c r="C3636" t="str">
        <f t="shared" si="56"/>
        <v>MTFloriana</v>
      </c>
    </row>
    <row r="3637" spans="1:3">
      <c r="A3637" t="s">
        <v>8415</v>
      </c>
      <c r="B3637" t="s">
        <v>8416</v>
      </c>
      <c r="C3637" t="str">
        <f t="shared" si="56"/>
        <v>MTFontana</v>
      </c>
    </row>
    <row r="3638" spans="1:3">
      <c r="A3638" t="s">
        <v>8415</v>
      </c>
      <c r="B3638" t="s">
        <v>8416</v>
      </c>
      <c r="C3638" t="str">
        <f t="shared" si="56"/>
        <v>MTFontana</v>
      </c>
    </row>
    <row r="3639" spans="1:3">
      <c r="A3639" t="s">
        <v>8437</v>
      </c>
      <c r="B3639" t="s">
        <v>8438</v>
      </c>
      <c r="C3639" t="str">
        <f t="shared" si="56"/>
        <v>MTGudja</v>
      </c>
    </row>
    <row r="3640" spans="1:3">
      <c r="A3640" t="s">
        <v>8437</v>
      </c>
      <c r="B3640" t="s">
        <v>8438</v>
      </c>
      <c r="C3640" t="str">
        <f t="shared" si="56"/>
        <v>MTGudja</v>
      </c>
    </row>
    <row r="3641" spans="1:3">
      <c r="A3641" t="s">
        <v>8334</v>
      </c>
      <c r="B3641" t="s">
        <v>8335</v>
      </c>
      <c r="C3641" t="str">
        <f t="shared" si="56"/>
        <v>MTGżira</v>
      </c>
    </row>
    <row r="3642" spans="1:3">
      <c r="A3642" t="s">
        <v>8334</v>
      </c>
      <c r="B3642" t="s">
        <v>8335</v>
      </c>
      <c r="C3642" t="str">
        <f t="shared" si="56"/>
        <v>MTGżira</v>
      </c>
    </row>
    <row r="3643" spans="1:3">
      <c r="A3643" t="s">
        <v>8302</v>
      </c>
      <c r="B3643" t="s">
        <v>8303</v>
      </c>
      <c r="C3643" t="str">
        <f t="shared" si="56"/>
        <v>MTGħajnsielem</v>
      </c>
    </row>
    <row r="3644" spans="1:3">
      <c r="A3644" t="s">
        <v>8302</v>
      </c>
      <c r="B3644" t="s">
        <v>8303</v>
      </c>
      <c r="C3644" t="str">
        <f t="shared" si="56"/>
        <v>MTGħajnsielem</v>
      </c>
    </row>
    <row r="3645" spans="1:3">
      <c r="A3645" t="s">
        <v>8381</v>
      </c>
      <c r="B3645" t="s">
        <v>8382</v>
      </c>
      <c r="C3645" t="str">
        <f t="shared" si="56"/>
        <v>MTGħarb</v>
      </c>
    </row>
    <row r="3646" spans="1:3">
      <c r="A3646" t="s">
        <v>8381</v>
      </c>
      <c r="B3646" t="s">
        <v>8382</v>
      </c>
      <c r="C3646" t="str">
        <f t="shared" si="56"/>
        <v>MTGħarb</v>
      </c>
    </row>
    <row r="3647" spans="1:3">
      <c r="A3647" t="s">
        <v>8304</v>
      </c>
      <c r="B3647" t="s">
        <v>8305</v>
      </c>
      <c r="C3647" t="str">
        <f t="shared" si="56"/>
        <v>MTGħargħur</v>
      </c>
    </row>
    <row r="3648" spans="1:3">
      <c r="A3648" t="s">
        <v>8304</v>
      </c>
      <c r="B3648" t="s">
        <v>8305</v>
      </c>
      <c r="C3648" t="str">
        <f t="shared" si="56"/>
        <v>MTGħargħur</v>
      </c>
    </row>
    <row r="3649" spans="1:3">
      <c r="A3649" t="s">
        <v>8383</v>
      </c>
      <c r="B3649" t="s">
        <v>8384</v>
      </c>
      <c r="C3649" t="str">
        <f t="shared" si="56"/>
        <v>MTGħasri</v>
      </c>
    </row>
    <row r="3650" spans="1:3">
      <c r="A3650" t="s">
        <v>8383</v>
      </c>
      <c r="B3650" t="s">
        <v>8384</v>
      </c>
      <c r="C3650" t="str">
        <f t="shared" si="56"/>
        <v>MTGħasri</v>
      </c>
    </row>
    <row r="3651" spans="1:3">
      <c r="A3651" t="s">
        <v>8417</v>
      </c>
      <c r="B3651" t="s">
        <v>8418</v>
      </c>
      <c r="C3651" t="str">
        <f t="shared" ref="C3651:C3714" si="57">LEFT(A3651,2)&amp;B3651</f>
        <v>MTGħaxaq</v>
      </c>
    </row>
    <row r="3652" spans="1:3">
      <c r="A3652" t="s">
        <v>8417</v>
      </c>
      <c r="B3652" t="s">
        <v>8418</v>
      </c>
      <c r="C3652" t="str">
        <f t="shared" si="57"/>
        <v>MTGħaxaq</v>
      </c>
    </row>
    <row r="3653" spans="1:3">
      <c r="A3653" t="s">
        <v>8385</v>
      </c>
      <c r="B3653" t="s">
        <v>8386</v>
      </c>
      <c r="C3653" t="str">
        <f t="shared" si="57"/>
        <v>MTĦamrun</v>
      </c>
    </row>
    <row r="3654" spans="1:3">
      <c r="A3654" t="s">
        <v>8385</v>
      </c>
      <c r="B3654" t="s">
        <v>8386</v>
      </c>
      <c r="C3654" t="str">
        <f t="shared" si="57"/>
        <v>MTĦamrun</v>
      </c>
    </row>
    <row r="3655" spans="1:3">
      <c r="A3655" t="s">
        <v>8342</v>
      </c>
      <c r="B3655" t="s">
        <v>8343</v>
      </c>
      <c r="C3655" t="str">
        <f t="shared" si="57"/>
        <v>MTIklin</v>
      </c>
    </row>
    <row r="3656" spans="1:3">
      <c r="A3656" t="s">
        <v>8342</v>
      </c>
      <c r="B3656" t="s">
        <v>8343</v>
      </c>
      <c r="C3656" t="str">
        <f t="shared" si="57"/>
        <v>MTIklin</v>
      </c>
    </row>
    <row r="3657" spans="1:3">
      <c r="A3657" t="s">
        <v>8306</v>
      </c>
      <c r="B3657" t="s">
        <v>8307</v>
      </c>
      <c r="C3657" t="str">
        <f t="shared" si="57"/>
        <v>MTIsla</v>
      </c>
    </row>
    <row r="3658" spans="1:3">
      <c r="A3658" t="s">
        <v>8306</v>
      </c>
      <c r="B3658" t="s">
        <v>8307</v>
      </c>
      <c r="C3658" t="str">
        <f t="shared" si="57"/>
        <v>MTIsla</v>
      </c>
    </row>
    <row r="3659" spans="1:3">
      <c r="A3659" t="s">
        <v>8439</v>
      </c>
      <c r="B3659" t="s">
        <v>8440</v>
      </c>
      <c r="C3659" t="str">
        <f t="shared" si="57"/>
        <v>MTKalkara</v>
      </c>
    </row>
    <row r="3660" spans="1:3">
      <c r="A3660" t="s">
        <v>8439</v>
      </c>
      <c r="B3660" t="s">
        <v>8440</v>
      </c>
      <c r="C3660" t="str">
        <f t="shared" si="57"/>
        <v>MTKalkara</v>
      </c>
    </row>
    <row r="3661" spans="1:3">
      <c r="A3661" t="s">
        <v>8387</v>
      </c>
      <c r="B3661" t="s">
        <v>8388</v>
      </c>
      <c r="C3661" t="str">
        <f t="shared" si="57"/>
        <v>MTKerċem</v>
      </c>
    </row>
    <row r="3662" spans="1:3">
      <c r="A3662" t="s">
        <v>8387</v>
      </c>
      <c r="B3662" t="s">
        <v>8388</v>
      </c>
      <c r="C3662" t="str">
        <f t="shared" si="57"/>
        <v>MTKerċem</v>
      </c>
    </row>
    <row r="3663" spans="1:3">
      <c r="A3663" t="s">
        <v>8419</v>
      </c>
      <c r="B3663" t="s">
        <v>8420</v>
      </c>
      <c r="C3663" t="str">
        <f t="shared" si="57"/>
        <v>MTKirkop</v>
      </c>
    </row>
    <row r="3664" spans="1:3">
      <c r="A3664" t="s">
        <v>8419</v>
      </c>
      <c r="B3664" t="s">
        <v>8420</v>
      </c>
      <c r="C3664" t="str">
        <f t="shared" si="57"/>
        <v>MTKirkop</v>
      </c>
    </row>
    <row r="3665" spans="1:3">
      <c r="A3665" t="s">
        <v>8344</v>
      </c>
      <c r="B3665" t="s">
        <v>8345</v>
      </c>
      <c r="C3665" t="str">
        <f t="shared" si="57"/>
        <v>MTLija</v>
      </c>
    </row>
    <row r="3666" spans="1:3">
      <c r="A3666" t="s">
        <v>8344</v>
      </c>
      <c r="B3666" t="s">
        <v>8345</v>
      </c>
      <c r="C3666" t="str">
        <f t="shared" si="57"/>
        <v>MTLija</v>
      </c>
    </row>
    <row r="3667" spans="1:3">
      <c r="A3667" t="s">
        <v>8346</v>
      </c>
      <c r="B3667" t="s">
        <v>8347</v>
      </c>
      <c r="C3667" t="str">
        <f t="shared" si="57"/>
        <v>MTLuqa</v>
      </c>
    </row>
    <row r="3668" spans="1:3">
      <c r="A3668" t="s">
        <v>8346</v>
      </c>
      <c r="B3668" t="s">
        <v>8347</v>
      </c>
      <c r="C3668" t="str">
        <f t="shared" si="57"/>
        <v>MTLuqa</v>
      </c>
    </row>
    <row r="3669" spans="1:3">
      <c r="A3669" t="s">
        <v>8389</v>
      </c>
      <c r="B3669" t="s">
        <v>8390</v>
      </c>
      <c r="C3669" t="str">
        <f t="shared" si="57"/>
        <v>MTMarsa</v>
      </c>
    </row>
    <row r="3670" spans="1:3">
      <c r="A3670" t="s">
        <v>8389</v>
      </c>
      <c r="B3670" t="s">
        <v>8390</v>
      </c>
      <c r="C3670" t="str">
        <f t="shared" si="57"/>
        <v>MTMarsa</v>
      </c>
    </row>
    <row r="3671" spans="1:3">
      <c r="A3671" t="s">
        <v>8308</v>
      </c>
      <c r="B3671" t="s">
        <v>8309</v>
      </c>
      <c r="C3671" t="str">
        <f t="shared" si="57"/>
        <v>MTMarsaskala</v>
      </c>
    </row>
    <row r="3672" spans="1:3">
      <c r="A3672" t="s">
        <v>8308</v>
      </c>
      <c r="B3672" t="s">
        <v>8309</v>
      </c>
      <c r="C3672" t="str">
        <f t="shared" si="57"/>
        <v>MTMarsaskala</v>
      </c>
    </row>
    <row r="3673" spans="1:3">
      <c r="A3673" t="s">
        <v>8421</v>
      </c>
      <c r="B3673" t="s">
        <v>8422</v>
      </c>
      <c r="C3673" t="str">
        <f t="shared" si="57"/>
        <v>MTMarsaxlokk</v>
      </c>
    </row>
    <row r="3674" spans="1:3">
      <c r="A3674" t="s">
        <v>8421</v>
      </c>
      <c r="B3674" t="s">
        <v>8422</v>
      </c>
      <c r="C3674" t="str">
        <f t="shared" si="57"/>
        <v>MTMarsaxlokk</v>
      </c>
    </row>
    <row r="3675" spans="1:3">
      <c r="A3675" t="s">
        <v>8423</v>
      </c>
      <c r="B3675" t="s">
        <v>8424</v>
      </c>
      <c r="C3675" t="str">
        <f t="shared" si="57"/>
        <v>MTMdina</v>
      </c>
    </row>
    <row r="3676" spans="1:3">
      <c r="A3676" t="s">
        <v>8423</v>
      </c>
      <c r="B3676" t="s">
        <v>8424</v>
      </c>
      <c r="C3676" t="str">
        <f t="shared" si="57"/>
        <v>MTMdina</v>
      </c>
    </row>
    <row r="3677" spans="1:3">
      <c r="A3677" t="s">
        <v>8401</v>
      </c>
      <c r="B3677" t="s">
        <v>8402</v>
      </c>
      <c r="C3677" t="str">
        <f t="shared" si="57"/>
        <v>MTMellieħa</v>
      </c>
    </row>
    <row r="3678" spans="1:3">
      <c r="A3678" t="s">
        <v>8401</v>
      </c>
      <c r="B3678" t="s">
        <v>8402</v>
      </c>
      <c r="C3678" t="str">
        <f t="shared" si="57"/>
        <v>MTMellieħa</v>
      </c>
    </row>
    <row r="3679" spans="1:3">
      <c r="A3679" t="s">
        <v>8441</v>
      </c>
      <c r="B3679" t="s">
        <v>8442</v>
      </c>
      <c r="C3679" t="str">
        <f t="shared" si="57"/>
        <v>MTMġarr</v>
      </c>
    </row>
    <row r="3680" spans="1:3">
      <c r="A3680" t="s">
        <v>8441</v>
      </c>
      <c r="B3680" t="s">
        <v>8442</v>
      </c>
      <c r="C3680" t="str">
        <f t="shared" si="57"/>
        <v>MTMġarr</v>
      </c>
    </row>
    <row r="3681" spans="1:3">
      <c r="A3681" t="s">
        <v>8360</v>
      </c>
      <c r="B3681" t="s">
        <v>8361</v>
      </c>
      <c r="C3681" t="str">
        <f t="shared" si="57"/>
        <v>MTMosta</v>
      </c>
    </row>
    <row r="3682" spans="1:3">
      <c r="A3682" t="s">
        <v>8360</v>
      </c>
      <c r="B3682" t="s">
        <v>8361</v>
      </c>
      <c r="C3682" t="str">
        <f t="shared" si="57"/>
        <v>MTMosta</v>
      </c>
    </row>
    <row r="3683" spans="1:3">
      <c r="A3683" t="s">
        <v>8362</v>
      </c>
      <c r="B3683" t="s">
        <v>8363</v>
      </c>
      <c r="C3683" t="str">
        <f t="shared" si="57"/>
        <v>MTMqabba</v>
      </c>
    </row>
    <row r="3684" spans="1:3">
      <c r="A3684" t="s">
        <v>8362</v>
      </c>
      <c r="B3684" t="s">
        <v>8363</v>
      </c>
      <c r="C3684" t="str">
        <f t="shared" si="57"/>
        <v>MTMqabba</v>
      </c>
    </row>
    <row r="3685" spans="1:3">
      <c r="A3685" t="s">
        <v>8371</v>
      </c>
      <c r="B3685" t="s">
        <v>8372</v>
      </c>
      <c r="C3685" t="str">
        <f t="shared" si="57"/>
        <v>MTMsida</v>
      </c>
    </row>
    <row r="3686" spans="1:3">
      <c r="A3686" t="s">
        <v>8371</v>
      </c>
      <c r="B3686" t="s">
        <v>8372</v>
      </c>
      <c r="C3686" t="str">
        <f t="shared" si="57"/>
        <v>MTMsida</v>
      </c>
    </row>
    <row r="3687" spans="1:3">
      <c r="A3687" t="s">
        <v>8373</v>
      </c>
      <c r="B3687" t="s">
        <v>8374</v>
      </c>
      <c r="C3687" t="str">
        <f t="shared" si="57"/>
        <v>MTMtarfa</v>
      </c>
    </row>
    <row r="3688" spans="1:3">
      <c r="A3688" t="s">
        <v>8373</v>
      </c>
      <c r="B3688" t="s">
        <v>8374</v>
      </c>
      <c r="C3688" t="str">
        <f t="shared" si="57"/>
        <v>MTMtarfa</v>
      </c>
    </row>
    <row r="3689" spans="1:3">
      <c r="A3689" t="s">
        <v>8310</v>
      </c>
      <c r="B3689" t="s">
        <v>8311</v>
      </c>
      <c r="C3689" t="str">
        <f t="shared" si="57"/>
        <v>MTMunxar</v>
      </c>
    </row>
    <row r="3690" spans="1:3">
      <c r="A3690" t="s">
        <v>8310</v>
      </c>
      <c r="B3690" t="s">
        <v>8311</v>
      </c>
      <c r="C3690" t="str">
        <f t="shared" si="57"/>
        <v>MTMunxar</v>
      </c>
    </row>
    <row r="3691" spans="1:3">
      <c r="A3691" t="s">
        <v>8375</v>
      </c>
      <c r="B3691" t="s">
        <v>8376</v>
      </c>
      <c r="C3691" t="str">
        <f t="shared" si="57"/>
        <v>MTNadur</v>
      </c>
    </row>
    <row r="3692" spans="1:3">
      <c r="A3692" t="s">
        <v>8375</v>
      </c>
      <c r="B3692" t="s">
        <v>8376</v>
      </c>
      <c r="C3692" t="str">
        <f t="shared" si="57"/>
        <v>MTNadur</v>
      </c>
    </row>
    <row r="3693" spans="1:3">
      <c r="A3693" t="s">
        <v>8425</v>
      </c>
      <c r="B3693" t="s">
        <v>8426</v>
      </c>
      <c r="C3693" t="str">
        <f t="shared" si="57"/>
        <v>MTNaxxar</v>
      </c>
    </row>
    <row r="3694" spans="1:3">
      <c r="A3694" t="s">
        <v>8425</v>
      </c>
      <c r="B3694" t="s">
        <v>8426</v>
      </c>
      <c r="C3694" t="str">
        <f t="shared" si="57"/>
        <v>MTNaxxar</v>
      </c>
    </row>
    <row r="3695" spans="1:3">
      <c r="A3695" t="s">
        <v>8348</v>
      </c>
      <c r="B3695" t="s">
        <v>8349</v>
      </c>
      <c r="C3695" t="str">
        <f t="shared" si="57"/>
        <v>MTPaola</v>
      </c>
    </row>
    <row r="3696" spans="1:3">
      <c r="A3696" t="s">
        <v>8348</v>
      </c>
      <c r="B3696" t="s">
        <v>8349</v>
      </c>
      <c r="C3696" t="str">
        <f t="shared" si="57"/>
        <v>MTPaola</v>
      </c>
    </row>
    <row r="3697" spans="1:3">
      <c r="A3697" t="s">
        <v>8312</v>
      </c>
      <c r="B3697" t="s">
        <v>8313</v>
      </c>
      <c r="C3697" t="str">
        <f t="shared" si="57"/>
        <v>MTPembroke</v>
      </c>
    </row>
    <row r="3698" spans="1:3">
      <c r="A3698" t="s">
        <v>8312</v>
      </c>
      <c r="B3698" t="s">
        <v>8313</v>
      </c>
      <c r="C3698" t="str">
        <f t="shared" si="57"/>
        <v>MTPembroke</v>
      </c>
    </row>
    <row r="3699" spans="1:3">
      <c r="A3699" t="s">
        <v>8427</v>
      </c>
      <c r="B3699" t="s">
        <v>8428</v>
      </c>
      <c r="C3699" t="str">
        <f t="shared" si="57"/>
        <v>MTPietà</v>
      </c>
    </row>
    <row r="3700" spans="1:3">
      <c r="A3700" t="s">
        <v>8427</v>
      </c>
      <c r="B3700" t="s">
        <v>8428</v>
      </c>
      <c r="C3700" t="str">
        <f t="shared" si="57"/>
        <v>MTPietà</v>
      </c>
    </row>
    <row r="3701" spans="1:3">
      <c r="A3701" t="s">
        <v>8403</v>
      </c>
      <c r="B3701" t="s">
        <v>8404</v>
      </c>
      <c r="C3701" t="str">
        <f t="shared" si="57"/>
        <v>MTQala</v>
      </c>
    </row>
    <row r="3702" spans="1:3">
      <c r="A3702" t="s">
        <v>8403</v>
      </c>
      <c r="B3702" t="s">
        <v>8404</v>
      </c>
      <c r="C3702" t="str">
        <f t="shared" si="57"/>
        <v>MTQala</v>
      </c>
    </row>
    <row r="3703" spans="1:3">
      <c r="A3703" t="s">
        <v>8364</v>
      </c>
      <c r="B3703" t="s">
        <v>8365</v>
      </c>
      <c r="C3703" t="str">
        <f t="shared" si="57"/>
        <v>MTQormi</v>
      </c>
    </row>
    <row r="3704" spans="1:3">
      <c r="A3704" t="s">
        <v>8364</v>
      </c>
      <c r="B3704" t="s">
        <v>8365</v>
      </c>
      <c r="C3704" t="str">
        <f t="shared" si="57"/>
        <v>MTQormi</v>
      </c>
    </row>
    <row r="3705" spans="1:3">
      <c r="A3705" t="s">
        <v>8314</v>
      </c>
      <c r="B3705" t="s">
        <v>8315</v>
      </c>
      <c r="C3705" t="str">
        <f t="shared" si="57"/>
        <v>MTQrendi</v>
      </c>
    </row>
    <row r="3706" spans="1:3">
      <c r="A3706" t="s">
        <v>8314</v>
      </c>
      <c r="B3706" t="s">
        <v>8315</v>
      </c>
      <c r="C3706" t="str">
        <f t="shared" si="57"/>
        <v>MTQrendi</v>
      </c>
    </row>
    <row r="3707" spans="1:3">
      <c r="A3707" t="s">
        <v>8405</v>
      </c>
      <c r="B3707" t="s">
        <v>8407</v>
      </c>
      <c r="C3707" t="str">
        <f t="shared" si="57"/>
        <v>MTRabat Gozo</v>
      </c>
    </row>
    <row r="3708" spans="1:3">
      <c r="A3708" t="s">
        <v>8405</v>
      </c>
      <c r="B3708" t="s">
        <v>8406</v>
      </c>
      <c r="C3708" t="str">
        <f t="shared" si="57"/>
        <v>MTRabat Għawdex</v>
      </c>
    </row>
    <row r="3709" spans="1:3">
      <c r="A3709" t="s">
        <v>8377</v>
      </c>
      <c r="B3709" t="s">
        <v>8378</v>
      </c>
      <c r="C3709" t="str">
        <f t="shared" si="57"/>
        <v>MTRabat Malta</v>
      </c>
    </row>
    <row r="3710" spans="1:3">
      <c r="A3710" t="s">
        <v>8377</v>
      </c>
      <c r="B3710" t="s">
        <v>8378</v>
      </c>
      <c r="C3710" t="str">
        <f t="shared" si="57"/>
        <v>MTRabat Malta</v>
      </c>
    </row>
    <row r="3711" spans="1:3">
      <c r="A3711" t="s">
        <v>8391</v>
      </c>
      <c r="B3711" t="s">
        <v>7887</v>
      </c>
      <c r="C3711" t="str">
        <f t="shared" si="57"/>
        <v>MTSafi</v>
      </c>
    </row>
    <row r="3712" spans="1:3">
      <c r="A3712" t="s">
        <v>8391</v>
      </c>
      <c r="B3712" t="s">
        <v>7887</v>
      </c>
      <c r="C3712" t="str">
        <f t="shared" si="57"/>
        <v>MTSafi</v>
      </c>
    </row>
    <row r="3713" spans="1:3">
      <c r="A3713" t="s">
        <v>8366</v>
      </c>
      <c r="B3713" t="s">
        <v>8368</v>
      </c>
      <c r="C3713" t="str">
        <f t="shared" si="57"/>
        <v>MTSaint Julian's</v>
      </c>
    </row>
    <row r="3714" spans="1:3">
      <c r="A3714" t="s">
        <v>8366</v>
      </c>
      <c r="B3714" t="s">
        <v>8367</v>
      </c>
      <c r="C3714" t="str">
        <f t="shared" si="57"/>
        <v>MTSan Ġiljan</v>
      </c>
    </row>
    <row r="3715" spans="1:3">
      <c r="A3715" t="s">
        <v>8316</v>
      </c>
      <c r="B3715" t="s">
        <v>2610</v>
      </c>
      <c r="C3715" t="str">
        <f t="shared" ref="C3715:C3778" si="58">LEFT(A3715,2)&amp;B3715</f>
        <v>MTSaint John</v>
      </c>
    </row>
    <row r="3716" spans="1:3">
      <c r="A3716" t="s">
        <v>8316</v>
      </c>
      <c r="B3716" t="s">
        <v>8317</v>
      </c>
      <c r="C3716" t="str">
        <f t="shared" si="58"/>
        <v>MTSan Ġwann</v>
      </c>
    </row>
    <row r="3717" spans="1:3">
      <c r="A3717" t="s">
        <v>8318</v>
      </c>
      <c r="B3717" t="s">
        <v>8320</v>
      </c>
      <c r="C3717" t="str">
        <f t="shared" si="58"/>
        <v>MTSaint Lawrence</v>
      </c>
    </row>
    <row r="3718" spans="1:3">
      <c r="A3718" t="s">
        <v>8318</v>
      </c>
      <c r="B3718" t="s">
        <v>8319</v>
      </c>
      <c r="C3718" t="str">
        <f t="shared" si="58"/>
        <v>MTSan Lawrenz</v>
      </c>
    </row>
    <row r="3719" spans="1:3">
      <c r="A3719" t="s">
        <v>8321</v>
      </c>
      <c r="B3719" t="s">
        <v>8322</v>
      </c>
      <c r="C3719" t="str">
        <f t="shared" si="58"/>
        <v>MTSaint Paul's Bay</v>
      </c>
    </row>
    <row r="3720" spans="1:3">
      <c r="A3720" t="s">
        <v>8321</v>
      </c>
      <c r="B3720" t="s">
        <v>8323</v>
      </c>
      <c r="C3720" t="str">
        <f t="shared" si="58"/>
        <v>MTSan Pawl il-Baħar</v>
      </c>
    </row>
    <row r="3721" spans="1:3">
      <c r="A3721" t="s">
        <v>8350</v>
      </c>
      <c r="B3721" t="s">
        <v>8351</v>
      </c>
      <c r="C3721" t="str">
        <f t="shared" si="58"/>
        <v>MTSannat</v>
      </c>
    </row>
    <row r="3722" spans="1:3">
      <c r="A3722" t="s">
        <v>8350</v>
      </c>
      <c r="B3722" t="s">
        <v>8351</v>
      </c>
      <c r="C3722" t="str">
        <f t="shared" si="58"/>
        <v>MTSannat</v>
      </c>
    </row>
    <row r="3723" spans="1:3">
      <c r="A3723" t="s">
        <v>8408</v>
      </c>
      <c r="B3723" t="s">
        <v>8410</v>
      </c>
      <c r="C3723" t="str">
        <f t="shared" si="58"/>
        <v>MTSaint Lucia's</v>
      </c>
    </row>
    <row r="3724" spans="1:3">
      <c r="A3724" t="s">
        <v>8408</v>
      </c>
      <c r="B3724" t="s">
        <v>8409</v>
      </c>
      <c r="C3724" t="str">
        <f t="shared" si="58"/>
        <v>MTSanta Luċija</v>
      </c>
    </row>
    <row r="3725" spans="1:3">
      <c r="A3725" t="s">
        <v>8429</v>
      </c>
      <c r="B3725" t="s">
        <v>8430</v>
      </c>
      <c r="C3725" t="str">
        <f t="shared" si="58"/>
        <v>MTSanta Venera</v>
      </c>
    </row>
    <row r="3726" spans="1:3">
      <c r="A3726" t="s">
        <v>8429</v>
      </c>
      <c r="B3726" t="s">
        <v>8430</v>
      </c>
      <c r="C3726" t="str">
        <f t="shared" si="58"/>
        <v>MTSanta Venera</v>
      </c>
    </row>
    <row r="3727" spans="1:3">
      <c r="A3727" t="s">
        <v>8352</v>
      </c>
      <c r="B3727" t="s">
        <v>8353</v>
      </c>
      <c r="C3727" t="str">
        <f t="shared" si="58"/>
        <v>MTSiġġiewi</v>
      </c>
    </row>
    <row r="3728" spans="1:3">
      <c r="A3728" t="s">
        <v>8352</v>
      </c>
      <c r="B3728" t="s">
        <v>8353</v>
      </c>
      <c r="C3728" t="str">
        <f t="shared" si="58"/>
        <v>MTSiġġiewi</v>
      </c>
    </row>
    <row r="3729" spans="1:3">
      <c r="A3729" t="s">
        <v>8354</v>
      </c>
      <c r="B3729" t="s">
        <v>8355</v>
      </c>
      <c r="C3729" t="str">
        <f t="shared" si="58"/>
        <v>MTSliema</v>
      </c>
    </row>
    <row r="3730" spans="1:3">
      <c r="A3730" t="s">
        <v>8354</v>
      </c>
      <c r="B3730" t="s">
        <v>8355</v>
      </c>
      <c r="C3730" t="str">
        <f t="shared" si="58"/>
        <v>MTSliema</v>
      </c>
    </row>
    <row r="3731" spans="1:3">
      <c r="A3731" t="s">
        <v>8411</v>
      </c>
      <c r="B3731" t="s">
        <v>8412</v>
      </c>
      <c r="C3731" t="str">
        <f t="shared" si="58"/>
        <v>MTSwieqi</v>
      </c>
    </row>
    <row r="3732" spans="1:3">
      <c r="A3732" t="s">
        <v>8411</v>
      </c>
      <c r="B3732" t="s">
        <v>8412</v>
      </c>
      <c r="C3732" t="str">
        <f t="shared" si="58"/>
        <v>MTSwieqi</v>
      </c>
    </row>
    <row r="3733" spans="1:3">
      <c r="A3733" t="s">
        <v>8431</v>
      </c>
      <c r="B3733" t="s">
        <v>8432</v>
      </c>
      <c r="C3733" t="str">
        <f t="shared" si="58"/>
        <v>MTTa' Xbiex</v>
      </c>
    </row>
    <row r="3734" spans="1:3">
      <c r="A3734" t="s">
        <v>8431</v>
      </c>
      <c r="B3734" t="s">
        <v>8432</v>
      </c>
      <c r="C3734" t="str">
        <f t="shared" si="58"/>
        <v>MTTa' Xbiex</v>
      </c>
    </row>
    <row r="3735" spans="1:3">
      <c r="A3735" t="s">
        <v>8392</v>
      </c>
      <c r="B3735" t="s">
        <v>8393</v>
      </c>
      <c r="C3735" t="str">
        <f t="shared" si="58"/>
        <v>MTTarxien</v>
      </c>
    </row>
    <row r="3736" spans="1:3">
      <c r="A3736" t="s">
        <v>8392</v>
      </c>
      <c r="B3736" t="s">
        <v>8393</v>
      </c>
      <c r="C3736" t="str">
        <f t="shared" si="58"/>
        <v>MTTarxien</v>
      </c>
    </row>
    <row r="3737" spans="1:3">
      <c r="A3737" t="s">
        <v>8433</v>
      </c>
      <c r="B3737" t="s">
        <v>8434</v>
      </c>
      <c r="C3737" t="str">
        <f t="shared" si="58"/>
        <v>MTValletta</v>
      </c>
    </row>
    <row r="3738" spans="1:3">
      <c r="A3738" t="s">
        <v>8433</v>
      </c>
      <c r="B3738" t="s">
        <v>8434</v>
      </c>
      <c r="C3738" t="str">
        <f t="shared" si="58"/>
        <v>MTValletta</v>
      </c>
    </row>
    <row r="3739" spans="1:3">
      <c r="A3739" t="s">
        <v>8324</v>
      </c>
      <c r="B3739" t="s">
        <v>8325</v>
      </c>
      <c r="C3739" t="str">
        <f t="shared" si="58"/>
        <v>MTXagħra</v>
      </c>
    </row>
    <row r="3740" spans="1:3">
      <c r="A3740" t="s">
        <v>8324</v>
      </c>
      <c r="B3740" t="s">
        <v>8325</v>
      </c>
      <c r="C3740" t="str">
        <f t="shared" si="58"/>
        <v>MTXagħra</v>
      </c>
    </row>
    <row r="3741" spans="1:3">
      <c r="A3741" t="s">
        <v>8394</v>
      </c>
      <c r="B3741" t="s">
        <v>8395</v>
      </c>
      <c r="C3741" t="str">
        <f t="shared" si="58"/>
        <v>MTXewkija</v>
      </c>
    </row>
    <row r="3742" spans="1:3">
      <c r="A3742" t="s">
        <v>8394</v>
      </c>
      <c r="B3742" t="s">
        <v>8395</v>
      </c>
      <c r="C3742" t="str">
        <f t="shared" si="58"/>
        <v>MTXewkija</v>
      </c>
    </row>
    <row r="3743" spans="1:3">
      <c r="A3743" t="s">
        <v>8326</v>
      </c>
      <c r="B3743" t="s">
        <v>8327</v>
      </c>
      <c r="C3743" t="str">
        <f t="shared" si="58"/>
        <v>MTXgħajra</v>
      </c>
    </row>
    <row r="3744" spans="1:3">
      <c r="A3744" t="s">
        <v>8326</v>
      </c>
      <c r="B3744" t="s">
        <v>8327</v>
      </c>
      <c r="C3744" t="str">
        <f t="shared" si="58"/>
        <v>MTXgħajra</v>
      </c>
    </row>
    <row r="3745" spans="1:3">
      <c r="A3745" t="s">
        <v>8336</v>
      </c>
      <c r="B3745" t="s">
        <v>8337</v>
      </c>
      <c r="C3745" t="str">
        <f t="shared" si="58"/>
        <v>MTŻabbar</v>
      </c>
    </row>
    <row r="3746" spans="1:3">
      <c r="A3746" t="s">
        <v>8336</v>
      </c>
      <c r="B3746" t="s">
        <v>8337</v>
      </c>
      <c r="C3746" t="str">
        <f t="shared" si="58"/>
        <v>MTŻabbar</v>
      </c>
    </row>
    <row r="3747" spans="1:3">
      <c r="A3747" t="s">
        <v>8396</v>
      </c>
      <c r="B3747" t="s">
        <v>8398</v>
      </c>
      <c r="C3747" t="str">
        <f t="shared" si="58"/>
        <v>MTŻebbuġ Gozo</v>
      </c>
    </row>
    <row r="3748" spans="1:3">
      <c r="A3748" t="s">
        <v>8396</v>
      </c>
      <c r="B3748" t="s">
        <v>8397</v>
      </c>
      <c r="C3748" t="str">
        <f t="shared" si="58"/>
        <v>MTŻebbuġ Għawdex</v>
      </c>
    </row>
    <row r="3749" spans="1:3">
      <c r="A3749" t="s">
        <v>8356</v>
      </c>
      <c r="B3749" t="s">
        <v>8357</v>
      </c>
      <c r="C3749" t="str">
        <f t="shared" si="58"/>
        <v>MTŻebbuġ Malta</v>
      </c>
    </row>
    <row r="3750" spans="1:3">
      <c r="A3750" t="s">
        <v>8356</v>
      </c>
      <c r="B3750" t="s">
        <v>8357</v>
      </c>
      <c r="C3750" t="str">
        <f t="shared" si="58"/>
        <v>MTŻebbuġ Malta</v>
      </c>
    </row>
    <row r="3751" spans="1:3">
      <c r="A3751" t="s">
        <v>8328</v>
      </c>
      <c r="B3751" t="s">
        <v>8329</v>
      </c>
      <c r="C3751" t="str">
        <f t="shared" si="58"/>
        <v>MTŻejtun</v>
      </c>
    </row>
    <row r="3752" spans="1:3">
      <c r="A3752" t="s">
        <v>8328</v>
      </c>
      <c r="B3752" t="s">
        <v>8329</v>
      </c>
      <c r="C3752" t="str">
        <f t="shared" si="58"/>
        <v>MTŻejtun</v>
      </c>
    </row>
    <row r="3753" spans="1:3">
      <c r="A3753" t="s">
        <v>8358</v>
      </c>
      <c r="B3753" t="s">
        <v>8359</v>
      </c>
      <c r="C3753" t="str">
        <f t="shared" si="58"/>
        <v>MTŻurrieq</v>
      </c>
    </row>
    <row r="3754" spans="1:3">
      <c r="A3754" t="s">
        <v>8358</v>
      </c>
      <c r="B3754" t="s">
        <v>8359</v>
      </c>
      <c r="C3754" t="str">
        <f t="shared" si="58"/>
        <v>MTŻurrieq</v>
      </c>
    </row>
    <row r="3755" spans="1:3">
      <c r="A3755" t="s">
        <v>8457</v>
      </c>
      <c r="B3755" t="s">
        <v>8458</v>
      </c>
      <c r="C3755" t="str">
        <f t="shared" si="58"/>
        <v>MUBeau Bassin-Rose Hill</v>
      </c>
    </row>
    <row r="3756" spans="1:3">
      <c r="A3756" t="s">
        <v>8449</v>
      </c>
      <c r="B3756" t="s">
        <v>8450</v>
      </c>
      <c r="C3756" t="str">
        <f t="shared" si="58"/>
        <v>MUCurepipe</v>
      </c>
    </row>
    <row r="3757" spans="1:3">
      <c r="A3757" t="s">
        <v>8465</v>
      </c>
      <c r="B3757" t="s">
        <v>8454</v>
      </c>
      <c r="C3757" t="str">
        <f t="shared" si="58"/>
        <v>MUPort Louis</v>
      </c>
    </row>
    <row r="3758" spans="1:3">
      <c r="A3758" t="s">
        <v>8474</v>
      </c>
      <c r="B3758" t="s">
        <v>8475</v>
      </c>
      <c r="C3758" t="str">
        <f t="shared" si="58"/>
        <v>MUQuatre Bornes</v>
      </c>
    </row>
    <row r="3759" spans="1:3">
      <c r="A3759" t="s">
        <v>8468</v>
      </c>
      <c r="B3759" t="s">
        <v>8469</v>
      </c>
      <c r="C3759" t="str">
        <f t="shared" si="58"/>
        <v>MUVacoas-Phoenix</v>
      </c>
    </row>
    <row r="3760" spans="1:3">
      <c r="A3760" t="s">
        <v>8470</v>
      </c>
      <c r="B3760" t="s">
        <v>8471</v>
      </c>
      <c r="C3760" t="str">
        <f t="shared" si="58"/>
        <v>MUBlack River</v>
      </c>
    </row>
    <row r="3761" spans="1:3">
      <c r="A3761" t="s">
        <v>8472</v>
      </c>
      <c r="B3761" t="s">
        <v>8473</v>
      </c>
      <c r="C3761" t="str">
        <f t="shared" si="58"/>
        <v>MUFlacq</v>
      </c>
    </row>
    <row r="3762" spans="1:3">
      <c r="A3762" t="s">
        <v>8447</v>
      </c>
      <c r="B3762" t="s">
        <v>8448</v>
      </c>
      <c r="C3762" t="str">
        <f t="shared" si="58"/>
        <v>MUGrand Port</v>
      </c>
    </row>
    <row r="3763" spans="1:3">
      <c r="A3763" t="s">
        <v>8463</v>
      </c>
      <c r="B3763" t="s">
        <v>8464</v>
      </c>
      <c r="C3763" t="str">
        <f t="shared" si="58"/>
        <v>MUMoka</v>
      </c>
    </row>
    <row r="3764" spans="1:3">
      <c r="A3764" t="s">
        <v>8451</v>
      </c>
      <c r="B3764" t="s">
        <v>8452</v>
      </c>
      <c r="C3764" t="str">
        <f t="shared" si="58"/>
        <v>MUPamplemousses</v>
      </c>
    </row>
    <row r="3765" spans="1:3">
      <c r="A3765" t="s">
        <v>8453</v>
      </c>
      <c r="B3765" t="s">
        <v>8454</v>
      </c>
      <c r="C3765" t="str">
        <f t="shared" si="58"/>
        <v>MUPort Louis</v>
      </c>
    </row>
    <row r="3766" spans="1:3">
      <c r="A3766" t="s">
        <v>8443</v>
      </c>
      <c r="B3766" t="s">
        <v>8444</v>
      </c>
      <c r="C3766" t="str">
        <f t="shared" si="58"/>
        <v>MUPlaines Wilhems</v>
      </c>
    </row>
    <row r="3767" spans="1:3">
      <c r="A3767" t="s">
        <v>8466</v>
      </c>
      <c r="B3767" t="s">
        <v>8467</v>
      </c>
      <c r="C3767" t="str">
        <f t="shared" si="58"/>
        <v>MURivière du Rempart</v>
      </c>
    </row>
    <row r="3768" spans="1:3">
      <c r="A3768" t="s">
        <v>8461</v>
      </c>
      <c r="B3768" t="s">
        <v>8462</v>
      </c>
      <c r="C3768" t="str">
        <f t="shared" si="58"/>
        <v>MUSavanne</v>
      </c>
    </row>
    <row r="3769" spans="1:3">
      <c r="A3769" t="s">
        <v>8455</v>
      </c>
      <c r="B3769" t="s">
        <v>8456</v>
      </c>
      <c r="C3769" t="str">
        <f t="shared" si="58"/>
        <v>MUAgalega Islands</v>
      </c>
    </row>
    <row r="3770" spans="1:3">
      <c r="A3770" t="s">
        <v>8445</v>
      </c>
      <c r="B3770" t="s">
        <v>8446</v>
      </c>
      <c r="C3770" t="str">
        <f t="shared" si="58"/>
        <v>MUCargados Carajos Shoals</v>
      </c>
    </row>
    <row r="3771" spans="1:3">
      <c r="A3771" t="s">
        <v>8459</v>
      </c>
      <c r="B3771" t="s">
        <v>8460</v>
      </c>
      <c r="C3771" t="str">
        <f t="shared" si="58"/>
        <v>MURodrigues Island</v>
      </c>
    </row>
    <row r="3772" spans="1:3">
      <c r="A3772" t="s">
        <v>8487</v>
      </c>
      <c r="B3772" t="s">
        <v>13651</v>
      </c>
      <c r="C3772" t="str">
        <f t="shared" si="58"/>
        <v>MVAriatholhu Dhekunuburi</v>
      </c>
    </row>
    <row r="3773" spans="1:3">
      <c r="A3773" t="s">
        <v>8487</v>
      </c>
      <c r="B3773" t="s">
        <v>13652</v>
      </c>
      <c r="C3773" t="str">
        <f t="shared" si="58"/>
        <v>MVSouth Ari Atoll</v>
      </c>
    </row>
    <row r="3774" spans="1:3">
      <c r="A3774" t="s">
        <v>8488</v>
      </c>
      <c r="B3774" t="s">
        <v>13629</v>
      </c>
      <c r="C3774" t="str">
        <f t="shared" si="58"/>
        <v>MVAriatholhu Uthuruburi</v>
      </c>
    </row>
    <row r="3775" spans="1:3">
      <c r="A3775" t="s">
        <v>8488</v>
      </c>
      <c r="B3775" t="s">
        <v>13628</v>
      </c>
      <c r="C3775" t="str">
        <f t="shared" si="58"/>
        <v>MVNorth Ari Atoll</v>
      </c>
    </row>
    <row r="3776" spans="1:3">
      <c r="A3776" t="s">
        <v>8494</v>
      </c>
      <c r="B3776" t="s">
        <v>8495</v>
      </c>
      <c r="C3776" t="str">
        <f t="shared" si="58"/>
        <v>MVFaadhippolhu</v>
      </c>
    </row>
    <row r="3777" spans="1:3">
      <c r="A3777" t="s">
        <v>8494</v>
      </c>
      <c r="B3777" t="s">
        <v>8495</v>
      </c>
      <c r="C3777" t="str">
        <f t="shared" si="58"/>
        <v>MVFaadhippolhu</v>
      </c>
    </row>
    <row r="3778" spans="1:3">
      <c r="A3778" t="s">
        <v>8485</v>
      </c>
      <c r="B3778" t="s">
        <v>13630</v>
      </c>
      <c r="C3778" t="str">
        <f t="shared" si="58"/>
        <v>MVFelidheatholhu</v>
      </c>
    </row>
    <row r="3779" spans="1:3">
      <c r="A3779" t="s">
        <v>8485</v>
      </c>
      <c r="B3779" t="s">
        <v>13631</v>
      </c>
      <c r="C3779" t="str">
        <f t="shared" ref="C3779:C3842" si="59">LEFT(A3779,2)&amp;B3779</f>
        <v>MVFelidhu Atoll</v>
      </c>
    </row>
    <row r="3780" spans="1:3">
      <c r="A3780" t="s">
        <v>8506</v>
      </c>
      <c r="B3780" t="s">
        <v>12831</v>
      </c>
      <c r="C3780" t="str">
        <f t="shared" si="59"/>
        <v>MVHahdhunmathi</v>
      </c>
    </row>
    <row r="3781" spans="1:3">
      <c r="A3781" t="s">
        <v>8506</v>
      </c>
      <c r="B3781" t="s">
        <v>12831</v>
      </c>
      <c r="C3781" t="str">
        <f t="shared" si="59"/>
        <v>MVHahdhunmathi</v>
      </c>
    </row>
    <row r="3782" spans="1:3">
      <c r="A3782" t="s">
        <v>8500</v>
      </c>
      <c r="B3782" t="s">
        <v>8501</v>
      </c>
      <c r="C3782" t="str">
        <f t="shared" si="59"/>
        <v>MVThiladhunmathee Uthuruburi</v>
      </c>
    </row>
    <row r="3783" spans="1:3">
      <c r="A3783" t="s">
        <v>8500</v>
      </c>
      <c r="B3783" t="s">
        <v>13633</v>
      </c>
      <c r="C3783" t="str">
        <f t="shared" si="59"/>
        <v>MVNorth Thiladhunmathi</v>
      </c>
    </row>
    <row r="3784" spans="1:3">
      <c r="A3784" t="s">
        <v>8507</v>
      </c>
      <c r="B3784" t="s">
        <v>8508</v>
      </c>
      <c r="C3784" t="str">
        <f t="shared" si="59"/>
        <v>MVKolhumadulu</v>
      </c>
    </row>
    <row r="3785" spans="1:3">
      <c r="A3785" t="s">
        <v>8507</v>
      </c>
      <c r="B3785" t="s">
        <v>8508</v>
      </c>
      <c r="C3785" t="str">
        <f t="shared" si="59"/>
        <v>MVKolhumadulu</v>
      </c>
    </row>
    <row r="3786" spans="1:3">
      <c r="A3786" t="s">
        <v>8482</v>
      </c>
      <c r="B3786" t="s">
        <v>8483</v>
      </c>
      <c r="C3786" t="str">
        <f t="shared" si="59"/>
        <v>MVMulakatholhu</v>
      </c>
    </row>
    <row r="3787" spans="1:3">
      <c r="A3787" t="s">
        <v>8482</v>
      </c>
      <c r="B3787" t="s">
        <v>13634</v>
      </c>
      <c r="C3787" t="str">
        <f t="shared" si="59"/>
        <v>MVMulaku Atoll</v>
      </c>
    </row>
    <row r="3788" spans="1:3">
      <c r="A3788" t="s">
        <v>8492</v>
      </c>
      <c r="B3788" t="s">
        <v>8493</v>
      </c>
      <c r="C3788" t="str">
        <f t="shared" si="59"/>
        <v>MVMaalhosmadulu Uthuruburi</v>
      </c>
    </row>
    <row r="3789" spans="1:3">
      <c r="A3789" t="s">
        <v>8492</v>
      </c>
      <c r="B3789" t="s">
        <v>13632</v>
      </c>
      <c r="C3789" t="str">
        <f t="shared" si="59"/>
        <v>MVNorth Maalhosmadulu</v>
      </c>
    </row>
    <row r="3790" spans="1:3">
      <c r="A3790" t="s">
        <v>8481</v>
      </c>
      <c r="B3790" t="s">
        <v>13636</v>
      </c>
      <c r="C3790" t="str">
        <f t="shared" si="59"/>
        <v>MVNilandheatholhu Uthuruburi</v>
      </c>
    </row>
    <row r="3791" spans="1:3">
      <c r="A3791" t="s">
        <v>8481</v>
      </c>
      <c r="B3791" t="s">
        <v>13635</v>
      </c>
      <c r="C3791" t="str">
        <f t="shared" si="59"/>
        <v>MVNorth Nilandhe Atoll</v>
      </c>
    </row>
    <row r="3792" spans="1:3">
      <c r="A3792" t="s">
        <v>8484</v>
      </c>
      <c r="B3792" t="s">
        <v>13638</v>
      </c>
      <c r="C3792" t="str">
        <f t="shared" si="59"/>
        <v>MVNilandheatholhu Dhekunuburi</v>
      </c>
    </row>
    <row r="3793" spans="1:3">
      <c r="A3793" t="s">
        <v>8484</v>
      </c>
      <c r="B3793" t="s">
        <v>13637</v>
      </c>
      <c r="C3793" t="str">
        <f t="shared" si="59"/>
        <v>MVSouth Nilandhe Atoll</v>
      </c>
    </row>
    <row r="3794" spans="1:3">
      <c r="A3794" t="s">
        <v>8496</v>
      </c>
      <c r="B3794" t="s">
        <v>8497</v>
      </c>
      <c r="C3794" t="str">
        <f t="shared" si="59"/>
        <v>MVMaalhosmadulu Dhekunuburi</v>
      </c>
    </row>
    <row r="3795" spans="1:3">
      <c r="A3795" t="s">
        <v>8496</v>
      </c>
      <c r="B3795" t="s">
        <v>13639</v>
      </c>
      <c r="C3795" t="str">
        <f t="shared" si="59"/>
        <v>MVSouth Maalhosmadulu</v>
      </c>
    </row>
    <row r="3796" spans="1:3">
      <c r="A3796" t="s">
        <v>8502</v>
      </c>
      <c r="B3796" t="s">
        <v>8503</v>
      </c>
      <c r="C3796" t="str">
        <f t="shared" si="59"/>
        <v>MVThiladhunmathee Dhekunuburi</v>
      </c>
    </row>
    <row r="3797" spans="1:3">
      <c r="A3797" t="s">
        <v>8502</v>
      </c>
      <c r="B3797" t="s">
        <v>13640</v>
      </c>
      <c r="C3797" t="str">
        <f t="shared" si="59"/>
        <v>MVSouth Thiladhunmathi</v>
      </c>
    </row>
    <row r="3798" spans="1:3">
      <c r="A3798" t="s">
        <v>8504</v>
      </c>
      <c r="B3798" t="s">
        <v>8505</v>
      </c>
      <c r="C3798" t="str">
        <f t="shared" si="59"/>
        <v>MVMiladhunmadulu Uthuruburi</v>
      </c>
    </row>
    <row r="3799" spans="1:3">
      <c r="A3799" t="s">
        <v>8504</v>
      </c>
      <c r="B3799" t="s">
        <v>13641</v>
      </c>
      <c r="C3799" t="str">
        <f t="shared" si="59"/>
        <v>MVNorth Miladhunmadulu</v>
      </c>
    </row>
    <row r="3800" spans="1:3">
      <c r="A3800" t="s">
        <v>8498</v>
      </c>
      <c r="B3800" t="s">
        <v>8499</v>
      </c>
      <c r="C3800" t="str">
        <f t="shared" si="59"/>
        <v>MVMiladhunmadulu Dhekunuburi</v>
      </c>
    </row>
    <row r="3801" spans="1:3">
      <c r="A3801" t="s">
        <v>8498</v>
      </c>
      <c r="B3801" t="s">
        <v>13642</v>
      </c>
      <c r="C3801" t="str">
        <f t="shared" si="59"/>
        <v>MVSouth Miladhunmadulu</v>
      </c>
    </row>
    <row r="3802" spans="1:3">
      <c r="A3802" t="s">
        <v>8486</v>
      </c>
      <c r="B3802" t="s">
        <v>13644</v>
      </c>
      <c r="C3802" t="str">
        <f t="shared" si="59"/>
        <v>MVMaaleatholhu</v>
      </c>
    </row>
    <row r="3803" spans="1:3">
      <c r="A3803" t="s">
        <v>8486</v>
      </c>
      <c r="B3803" t="s">
        <v>13643</v>
      </c>
      <c r="C3803" t="str">
        <f t="shared" si="59"/>
        <v>MVMale Atoll</v>
      </c>
    </row>
    <row r="3804" spans="1:3">
      <c r="A3804" t="s">
        <v>8476</v>
      </c>
      <c r="B3804" t="s">
        <v>13646</v>
      </c>
      <c r="C3804" t="str">
        <f t="shared" si="59"/>
        <v>MVHuvadhuatholhu Uthuruburi</v>
      </c>
    </row>
    <row r="3805" spans="1:3">
      <c r="A3805" t="s">
        <v>8476</v>
      </c>
      <c r="B3805" t="s">
        <v>13645</v>
      </c>
      <c r="C3805" t="str">
        <f t="shared" si="59"/>
        <v>MVNorth Huvadhu Atoll</v>
      </c>
    </row>
    <row r="3806" spans="1:3">
      <c r="A3806" t="s">
        <v>8477</v>
      </c>
      <c r="B3806" t="s">
        <v>13648</v>
      </c>
      <c r="C3806" t="str">
        <f t="shared" si="59"/>
        <v>MVHuvadhuatholhu Dhekunuburi</v>
      </c>
    </row>
    <row r="3807" spans="1:3">
      <c r="A3807" t="s">
        <v>8477</v>
      </c>
      <c r="B3807" t="s">
        <v>13647</v>
      </c>
      <c r="C3807" t="str">
        <f t="shared" si="59"/>
        <v>MVSouth Huvadhu Atoll</v>
      </c>
    </row>
    <row r="3808" spans="1:3">
      <c r="A3808" t="s">
        <v>8489</v>
      </c>
      <c r="B3808" t="s">
        <v>8490</v>
      </c>
      <c r="C3808" t="str">
        <f t="shared" si="59"/>
        <v>MVFuvammulah</v>
      </c>
    </row>
    <row r="3809" spans="1:3">
      <c r="A3809" t="s">
        <v>8489</v>
      </c>
      <c r="B3809" t="s">
        <v>8490</v>
      </c>
      <c r="C3809" t="str">
        <f t="shared" si="59"/>
        <v>MVFuvammulah</v>
      </c>
    </row>
    <row r="3810" spans="1:3">
      <c r="A3810" t="s">
        <v>8491</v>
      </c>
      <c r="B3810" t="s">
        <v>13649</v>
      </c>
      <c r="C3810" t="str">
        <f t="shared" si="59"/>
        <v>MVAddu</v>
      </c>
    </row>
    <row r="3811" spans="1:3">
      <c r="A3811" t="s">
        <v>8491</v>
      </c>
      <c r="B3811" t="s">
        <v>13650</v>
      </c>
      <c r="C3811" t="str">
        <f t="shared" si="59"/>
        <v>MVAddu City</v>
      </c>
    </row>
    <row r="3812" spans="1:3">
      <c r="A3812" t="s">
        <v>8478</v>
      </c>
      <c r="B3812" t="s">
        <v>8480</v>
      </c>
      <c r="C3812" t="str">
        <f t="shared" si="59"/>
        <v>MVMaale</v>
      </c>
    </row>
    <row r="3813" spans="1:3">
      <c r="A3813" t="s">
        <v>8478</v>
      </c>
      <c r="B3813" t="s">
        <v>8479</v>
      </c>
      <c r="C3813" t="str">
        <f t="shared" si="59"/>
        <v>MVMale</v>
      </c>
    </row>
    <row r="3814" spans="1:3">
      <c r="A3814" t="s">
        <v>8553</v>
      </c>
      <c r="B3814" t="s">
        <v>8554</v>
      </c>
      <c r="C3814" t="str">
        <f t="shared" si="59"/>
        <v>MWCentral Region</v>
      </c>
    </row>
    <row r="3815" spans="1:3">
      <c r="A3815" t="s">
        <v>8553</v>
      </c>
      <c r="B3815" t="s">
        <v>8555</v>
      </c>
      <c r="C3815" t="str">
        <f t="shared" si="59"/>
        <v>MWChapakati</v>
      </c>
    </row>
    <row r="3816" spans="1:3">
      <c r="A3816" t="s">
        <v>8566</v>
      </c>
      <c r="B3816" t="s">
        <v>8567</v>
      </c>
      <c r="C3816" t="str">
        <f t="shared" si="59"/>
        <v>MWDedza</v>
      </c>
    </row>
    <row r="3817" spans="1:3">
      <c r="A3817" t="s">
        <v>8566</v>
      </c>
      <c r="B3817" t="s">
        <v>8567</v>
      </c>
      <c r="C3817" t="str">
        <f t="shared" si="59"/>
        <v>MWDedza</v>
      </c>
    </row>
    <row r="3818" spans="1:3">
      <c r="A3818" t="s">
        <v>8568</v>
      </c>
      <c r="B3818" t="s">
        <v>877</v>
      </c>
      <c r="C3818" t="str">
        <f t="shared" si="59"/>
        <v>MWDowa</v>
      </c>
    </row>
    <row r="3819" spans="1:3">
      <c r="A3819" t="s">
        <v>8568</v>
      </c>
      <c r="B3819" t="s">
        <v>877</v>
      </c>
      <c r="C3819" t="str">
        <f t="shared" si="59"/>
        <v>MWDowa</v>
      </c>
    </row>
    <row r="3820" spans="1:3">
      <c r="A3820" t="s">
        <v>8556</v>
      </c>
      <c r="B3820" t="s">
        <v>8557</v>
      </c>
      <c r="C3820" t="str">
        <f t="shared" si="59"/>
        <v>MWKasungu</v>
      </c>
    </row>
    <row r="3821" spans="1:3">
      <c r="A3821" t="s">
        <v>8556</v>
      </c>
      <c r="B3821" t="s">
        <v>8557</v>
      </c>
      <c r="C3821" t="str">
        <f t="shared" si="59"/>
        <v>MWKasungu</v>
      </c>
    </row>
    <row r="3822" spans="1:3">
      <c r="A3822" t="s">
        <v>8571</v>
      </c>
      <c r="B3822" t="s">
        <v>8572</v>
      </c>
      <c r="C3822" t="str">
        <f t="shared" si="59"/>
        <v>MWLilongwe</v>
      </c>
    </row>
    <row r="3823" spans="1:3">
      <c r="A3823" t="s">
        <v>8571</v>
      </c>
      <c r="B3823" t="s">
        <v>8572</v>
      </c>
      <c r="C3823" t="str">
        <f t="shared" si="59"/>
        <v>MWLilongwe</v>
      </c>
    </row>
    <row r="3824" spans="1:3">
      <c r="A3824" t="s">
        <v>8560</v>
      </c>
      <c r="B3824" t="s">
        <v>8561</v>
      </c>
      <c r="C3824" t="str">
        <f t="shared" si="59"/>
        <v>MWMchinji</v>
      </c>
    </row>
    <row r="3825" spans="1:3">
      <c r="A3825" t="s">
        <v>8560</v>
      </c>
      <c r="B3825" t="s">
        <v>8561</v>
      </c>
      <c r="C3825" t="str">
        <f t="shared" si="59"/>
        <v>MWMchinji</v>
      </c>
    </row>
    <row r="3826" spans="1:3">
      <c r="A3826" t="s">
        <v>8562</v>
      </c>
      <c r="B3826" t="s">
        <v>8563</v>
      </c>
      <c r="C3826" t="str">
        <f t="shared" si="59"/>
        <v>MWNtchisi</v>
      </c>
    </row>
    <row r="3827" spans="1:3">
      <c r="A3827" t="s">
        <v>8562</v>
      </c>
      <c r="B3827" t="s">
        <v>8563</v>
      </c>
      <c r="C3827" t="str">
        <f t="shared" si="59"/>
        <v>MWNtchisi</v>
      </c>
    </row>
    <row r="3828" spans="1:3">
      <c r="A3828" t="s">
        <v>8558</v>
      </c>
      <c r="B3828" t="s">
        <v>8559</v>
      </c>
      <c r="C3828" t="str">
        <f t="shared" si="59"/>
        <v>MWNkhotakota</v>
      </c>
    </row>
    <row r="3829" spans="1:3">
      <c r="A3829" t="s">
        <v>8558</v>
      </c>
      <c r="B3829" t="s">
        <v>8559</v>
      </c>
      <c r="C3829" t="str">
        <f t="shared" si="59"/>
        <v>MWNkhotakota</v>
      </c>
    </row>
    <row r="3830" spans="1:3">
      <c r="A3830" t="s">
        <v>8569</v>
      </c>
      <c r="B3830" t="s">
        <v>8570</v>
      </c>
      <c r="C3830" t="str">
        <f t="shared" si="59"/>
        <v>MWNtcheu</v>
      </c>
    </row>
    <row r="3831" spans="1:3">
      <c r="A3831" t="s">
        <v>8569</v>
      </c>
      <c r="B3831" t="s">
        <v>8570</v>
      </c>
      <c r="C3831" t="str">
        <f t="shared" si="59"/>
        <v>MWNtcheu</v>
      </c>
    </row>
    <row r="3832" spans="1:3">
      <c r="A3832" t="s">
        <v>8564</v>
      </c>
      <c r="B3832" t="s">
        <v>8565</v>
      </c>
      <c r="C3832" t="str">
        <f t="shared" si="59"/>
        <v>MWSalima</v>
      </c>
    </row>
    <row r="3833" spans="1:3">
      <c r="A3833" t="s">
        <v>8564</v>
      </c>
      <c r="B3833" t="s">
        <v>8565</v>
      </c>
      <c r="C3833" t="str">
        <f t="shared" si="59"/>
        <v>MWSalima</v>
      </c>
    </row>
    <row r="3834" spans="1:3">
      <c r="A3834" t="s">
        <v>8509</v>
      </c>
      <c r="B3834" t="s">
        <v>8511</v>
      </c>
      <c r="C3834" t="str">
        <f t="shared" si="59"/>
        <v>MWNorthern Region</v>
      </c>
    </row>
    <row r="3835" spans="1:3">
      <c r="A3835" t="s">
        <v>8509</v>
      </c>
      <c r="B3835" t="s">
        <v>8510</v>
      </c>
      <c r="C3835" t="str">
        <f t="shared" si="59"/>
        <v>MWChakumpoto</v>
      </c>
    </row>
    <row r="3836" spans="1:3">
      <c r="A3836" t="s">
        <v>8512</v>
      </c>
      <c r="B3836" t="s">
        <v>8513</v>
      </c>
      <c r="C3836" t="str">
        <f t="shared" si="59"/>
        <v>MWChitipa</v>
      </c>
    </row>
    <row r="3837" spans="1:3">
      <c r="A3837" t="s">
        <v>8512</v>
      </c>
      <c r="B3837" t="s">
        <v>8513</v>
      </c>
      <c r="C3837" t="str">
        <f t="shared" si="59"/>
        <v>MWChitipa</v>
      </c>
    </row>
    <row r="3838" spans="1:3">
      <c r="A3838" t="s">
        <v>8514</v>
      </c>
      <c r="B3838" t="s">
        <v>8515</v>
      </c>
      <c r="C3838" t="str">
        <f t="shared" si="59"/>
        <v>MWKaronga</v>
      </c>
    </row>
    <row r="3839" spans="1:3">
      <c r="A3839" t="s">
        <v>8514</v>
      </c>
      <c r="B3839" t="s">
        <v>8515</v>
      </c>
      <c r="C3839" t="str">
        <f t="shared" si="59"/>
        <v>MWKaronga</v>
      </c>
    </row>
    <row r="3840" spans="1:3">
      <c r="A3840" t="s">
        <v>8516</v>
      </c>
      <c r="B3840" t="s">
        <v>8517</v>
      </c>
      <c r="C3840" t="str">
        <f t="shared" si="59"/>
        <v>MWLikoma</v>
      </c>
    </row>
    <row r="3841" spans="1:3">
      <c r="A3841" t="s">
        <v>8516</v>
      </c>
      <c r="B3841" t="s">
        <v>8517</v>
      </c>
      <c r="C3841" t="str">
        <f t="shared" si="59"/>
        <v>MWLikoma</v>
      </c>
    </row>
    <row r="3842" spans="1:3">
      <c r="A3842" t="s">
        <v>8520</v>
      </c>
      <c r="B3842" t="s">
        <v>8521</v>
      </c>
      <c r="C3842" t="str">
        <f t="shared" si="59"/>
        <v>MWMzimba</v>
      </c>
    </row>
    <row r="3843" spans="1:3">
      <c r="A3843" t="s">
        <v>8520</v>
      </c>
      <c r="B3843" t="s">
        <v>8521</v>
      </c>
      <c r="C3843" t="str">
        <f t="shared" ref="C3843:C3906" si="60">LEFT(A3843,2)&amp;B3843</f>
        <v>MWMzimba</v>
      </c>
    </row>
    <row r="3844" spans="1:3">
      <c r="A3844" t="s">
        <v>8518</v>
      </c>
      <c r="B3844" t="s">
        <v>8519</v>
      </c>
      <c r="C3844" t="str">
        <f t="shared" si="60"/>
        <v>MWNkhata Bay</v>
      </c>
    </row>
    <row r="3845" spans="1:3">
      <c r="A3845" t="s">
        <v>8518</v>
      </c>
      <c r="B3845" t="s">
        <v>8519</v>
      </c>
      <c r="C3845" t="str">
        <f t="shared" si="60"/>
        <v>MWNkhata Bay</v>
      </c>
    </row>
    <row r="3846" spans="1:3">
      <c r="A3846" t="s">
        <v>8522</v>
      </c>
      <c r="B3846" t="s">
        <v>8523</v>
      </c>
      <c r="C3846" t="str">
        <f t="shared" si="60"/>
        <v>MWRumphi</v>
      </c>
    </row>
    <row r="3847" spans="1:3">
      <c r="A3847" t="s">
        <v>8522</v>
      </c>
      <c r="B3847" t="s">
        <v>8523</v>
      </c>
      <c r="C3847" t="str">
        <f t="shared" si="60"/>
        <v>MWRumphi</v>
      </c>
    </row>
    <row r="3848" spans="1:3">
      <c r="A3848" t="s">
        <v>8524</v>
      </c>
      <c r="B3848" t="s">
        <v>8526</v>
      </c>
      <c r="C3848" t="str">
        <f t="shared" si="60"/>
        <v>MWSouthern Region</v>
      </c>
    </row>
    <row r="3849" spans="1:3">
      <c r="A3849" t="s">
        <v>8524</v>
      </c>
      <c r="B3849" t="s">
        <v>8525</v>
      </c>
      <c r="C3849" t="str">
        <f t="shared" si="60"/>
        <v>MWChakumwera</v>
      </c>
    </row>
    <row r="3850" spans="1:3">
      <c r="A3850" t="s">
        <v>8527</v>
      </c>
      <c r="B3850" t="s">
        <v>8528</v>
      </c>
      <c r="C3850" t="str">
        <f t="shared" si="60"/>
        <v>MWBalaka</v>
      </c>
    </row>
    <row r="3851" spans="1:3">
      <c r="A3851" t="s">
        <v>8527</v>
      </c>
      <c r="B3851" t="s">
        <v>8528</v>
      </c>
      <c r="C3851" t="str">
        <f t="shared" si="60"/>
        <v>MWBalaka</v>
      </c>
    </row>
    <row r="3852" spans="1:3">
      <c r="A3852" t="s">
        <v>8537</v>
      </c>
      <c r="B3852" t="s">
        <v>8538</v>
      </c>
      <c r="C3852" t="str">
        <f t="shared" si="60"/>
        <v>MWBlantyre</v>
      </c>
    </row>
    <row r="3853" spans="1:3">
      <c r="A3853" t="s">
        <v>8537</v>
      </c>
      <c r="B3853" t="s">
        <v>8538</v>
      </c>
      <c r="C3853" t="str">
        <f t="shared" si="60"/>
        <v>MWBlantyre</v>
      </c>
    </row>
    <row r="3854" spans="1:3">
      <c r="A3854" t="s">
        <v>8529</v>
      </c>
      <c r="B3854" t="s">
        <v>8530</v>
      </c>
      <c r="C3854" t="str">
        <f t="shared" si="60"/>
        <v>MWChikwawa</v>
      </c>
    </row>
    <row r="3855" spans="1:3">
      <c r="A3855" t="s">
        <v>8529</v>
      </c>
      <c r="B3855" t="s">
        <v>8530</v>
      </c>
      <c r="C3855" t="str">
        <f t="shared" si="60"/>
        <v>MWChikwawa</v>
      </c>
    </row>
    <row r="3856" spans="1:3">
      <c r="A3856" t="s">
        <v>8543</v>
      </c>
      <c r="B3856" t="s">
        <v>8544</v>
      </c>
      <c r="C3856" t="str">
        <f t="shared" si="60"/>
        <v>MWChiradzulu</v>
      </c>
    </row>
    <row r="3857" spans="1:3">
      <c r="A3857" t="s">
        <v>8543</v>
      </c>
      <c r="B3857" t="s">
        <v>8544</v>
      </c>
      <c r="C3857" t="str">
        <f t="shared" si="60"/>
        <v>MWChiradzulu</v>
      </c>
    </row>
    <row r="3858" spans="1:3">
      <c r="A3858" t="s">
        <v>8531</v>
      </c>
      <c r="B3858" t="s">
        <v>8532</v>
      </c>
      <c r="C3858" t="str">
        <f t="shared" si="60"/>
        <v>MWMangochi</v>
      </c>
    </row>
    <row r="3859" spans="1:3">
      <c r="A3859" t="s">
        <v>8531</v>
      </c>
      <c r="B3859" t="s">
        <v>8532</v>
      </c>
      <c r="C3859" t="str">
        <f t="shared" si="60"/>
        <v>MWMangochi</v>
      </c>
    </row>
    <row r="3860" spans="1:3">
      <c r="A3860" t="s">
        <v>8539</v>
      </c>
      <c r="B3860" t="s">
        <v>8540</v>
      </c>
      <c r="C3860" t="str">
        <f t="shared" si="60"/>
        <v>MWMachinga</v>
      </c>
    </row>
    <row r="3861" spans="1:3">
      <c r="A3861" t="s">
        <v>8539</v>
      </c>
      <c r="B3861" t="s">
        <v>8540</v>
      </c>
      <c r="C3861" t="str">
        <f t="shared" si="60"/>
        <v>MWMachinga</v>
      </c>
    </row>
    <row r="3862" spans="1:3">
      <c r="A3862" t="s">
        <v>8545</v>
      </c>
      <c r="B3862" t="s">
        <v>8546</v>
      </c>
      <c r="C3862" t="str">
        <f t="shared" si="60"/>
        <v>MWMulanje</v>
      </c>
    </row>
    <row r="3863" spans="1:3">
      <c r="A3863" t="s">
        <v>8545</v>
      </c>
      <c r="B3863" t="s">
        <v>8546</v>
      </c>
      <c r="C3863" t="str">
        <f t="shared" si="60"/>
        <v>MWMulanje</v>
      </c>
    </row>
    <row r="3864" spans="1:3">
      <c r="A3864" t="s">
        <v>8533</v>
      </c>
      <c r="B3864" t="s">
        <v>8534</v>
      </c>
      <c r="C3864" t="str">
        <f t="shared" si="60"/>
        <v>MWMwanza</v>
      </c>
    </row>
    <row r="3865" spans="1:3">
      <c r="A3865" t="s">
        <v>8533</v>
      </c>
      <c r="B3865" t="s">
        <v>8534</v>
      </c>
      <c r="C3865" t="str">
        <f t="shared" si="60"/>
        <v>MWMwanza</v>
      </c>
    </row>
    <row r="3866" spans="1:3">
      <c r="A3866" t="s">
        <v>8541</v>
      </c>
      <c r="B3866" t="s">
        <v>8542</v>
      </c>
      <c r="C3866" t="str">
        <f t="shared" si="60"/>
        <v>MWNeno</v>
      </c>
    </row>
    <row r="3867" spans="1:3">
      <c r="A3867" t="s">
        <v>8541</v>
      </c>
      <c r="B3867" t="s">
        <v>8542</v>
      </c>
      <c r="C3867" t="str">
        <f t="shared" si="60"/>
        <v>MWNeno</v>
      </c>
    </row>
    <row r="3868" spans="1:3">
      <c r="A3868" t="s">
        <v>8547</v>
      </c>
      <c r="B3868" t="s">
        <v>8548</v>
      </c>
      <c r="C3868" t="str">
        <f t="shared" si="60"/>
        <v>MWNsanje</v>
      </c>
    </row>
    <row r="3869" spans="1:3">
      <c r="A3869" t="s">
        <v>8547</v>
      </c>
      <c r="B3869" t="s">
        <v>8548</v>
      </c>
      <c r="C3869" t="str">
        <f t="shared" si="60"/>
        <v>MWNsanje</v>
      </c>
    </row>
    <row r="3870" spans="1:3">
      <c r="A3870" t="s">
        <v>8549</v>
      </c>
      <c r="B3870" t="s">
        <v>8550</v>
      </c>
      <c r="C3870" t="str">
        <f t="shared" si="60"/>
        <v>MWPhalombe</v>
      </c>
    </row>
    <row r="3871" spans="1:3">
      <c r="A3871" t="s">
        <v>8549</v>
      </c>
      <c r="B3871" t="s">
        <v>8550</v>
      </c>
      <c r="C3871" t="str">
        <f t="shared" si="60"/>
        <v>MWPhalombe</v>
      </c>
    </row>
    <row r="3872" spans="1:3">
      <c r="A3872" t="s">
        <v>8535</v>
      </c>
      <c r="B3872" t="s">
        <v>8536</v>
      </c>
      <c r="C3872" t="str">
        <f t="shared" si="60"/>
        <v>MWThyolo</v>
      </c>
    </row>
    <row r="3873" spans="1:3">
      <c r="A3873" t="s">
        <v>8535</v>
      </c>
      <c r="B3873" t="s">
        <v>8536</v>
      </c>
      <c r="C3873" t="str">
        <f t="shared" si="60"/>
        <v>MWThyolo</v>
      </c>
    </row>
    <row r="3874" spans="1:3">
      <c r="A3874" t="s">
        <v>8551</v>
      </c>
      <c r="B3874" t="s">
        <v>8552</v>
      </c>
      <c r="C3874" t="str">
        <f t="shared" si="60"/>
        <v>MWZomba</v>
      </c>
    </row>
    <row r="3875" spans="1:3">
      <c r="A3875" t="s">
        <v>8551</v>
      </c>
      <c r="B3875" t="s">
        <v>8552</v>
      </c>
      <c r="C3875" t="str">
        <f t="shared" si="60"/>
        <v>MWZomba</v>
      </c>
    </row>
    <row r="3876" spans="1:3">
      <c r="A3876" t="s">
        <v>8597</v>
      </c>
      <c r="B3876" t="s">
        <v>8598</v>
      </c>
      <c r="C3876" t="str">
        <f t="shared" si="60"/>
        <v>MXAguascalientes</v>
      </c>
    </row>
    <row r="3877" spans="1:3">
      <c r="A3877" t="s">
        <v>8599</v>
      </c>
      <c r="B3877" t="s">
        <v>8600</v>
      </c>
      <c r="C3877" t="str">
        <f t="shared" si="60"/>
        <v>MXBaja California</v>
      </c>
    </row>
    <row r="3878" spans="1:3">
      <c r="A3878" t="s">
        <v>8607</v>
      </c>
      <c r="B3878" t="s">
        <v>8608</v>
      </c>
      <c r="C3878" t="str">
        <f t="shared" si="60"/>
        <v>MXBaja California Sur</v>
      </c>
    </row>
    <row r="3879" spans="1:3">
      <c r="A3879" t="s">
        <v>8601</v>
      </c>
      <c r="B3879" t="s">
        <v>8602</v>
      </c>
      <c r="C3879" t="str">
        <f t="shared" si="60"/>
        <v>MXCampeche</v>
      </c>
    </row>
    <row r="3880" spans="1:3">
      <c r="A3880" t="s">
        <v>8616</v>
      </c>
      <c r="B3880" t="s">
        <v>8617</v>
      </c>
      <c r="C3880" t="str">
        <f t="shared" si="60"/>
        <v>MXChihuahua</v>
      </c>
    </row>
    <row r="3881" spans="1:3">
      <c r="A3881" t="s">
        <v>8583</v>
      </c>
      <c r="B3881" t="s">
        <v>8584</v>
      </c>
      <c r="C3881" t="str">
        <f t="shared" si="60"/>
        <v>MXChiapas</v>
      </c>
    </row>
    <row r="3882" spans="1:3">
      <c r="A3882" t="s">
        <v>8573</v>
      </c>
      <c r="B3882" t="s">
        <v>12832</v>
      </c>
      <c r="C3882" t="str">
        <f t="shared" si="60"/>
        <v>MXCoahuila de Zaragoza</v>
      </c>
    </row>
    <row r="3883" spans="1:3">
      <c r="A3883" t="s">
        <v>8574</v>
      </c>
      <c r="B3883" t="s">
        <v>8575</v>
      </c>
      <c r="C3883" t="str">
        <f t="shared" si="60"/>
        <v>MXColima</v>
      </c>
    </row>
    <row r="3884" spans="1:3">
      <c r="A3884" t="s">
        <v>8576</v>
      </c>
      <c r="B3884" t="s">
        <v>8577</v>
      </c>
      <c r="C3884" t="str">
        <f t="shared" si="60"/>
        <v>MXDurango</v>
      </c>
    </row>
    <row r="3885" spans="1:3">
      <c r="A3885" t="s">
        <v>8609</v>
      </c>
      <c r="B3885" t="s">
        <v>8610</v>
      </c>
      <c r="C3885" t="str">
        <f t="shared" si="60"/>
        <v>MXGuerrero</v>
      </c>
    </row>
    <row r="3886" spans="1:3">
      <c r="A3886" t="s">
        <v>8603</v>
      </c>
      <c r="B3886" t="s">
        <v>8604</v>
      </c>
      <c r="C3886" t="str">
        <f t="shared" si="60"/>
        <v>MXGuanajuato</v>
      </c>
    </row>
    <row r="3887" spans="1:3">
      <c r="A3887" t="s">
        <v>8611</v>
      </c>
      <c r="B3887" t="s">
        <v>8612</v>
      </c>
      <c r="C3887" t="str">
        <f t="shared" si="60"/>
        <v>MXHidalgo</v>
      </c>
    </row>
    <row r="3888" spans="1:3">
      <c r="A3888" t="s">
        <v>8585</v>
      </c>
      <c r="B3888" t="s">
        <v>8586</v>
      </c>
      <c r="C3888" t="str">
        <f t="shared" si="60"/>
        <v>MXJalisco</v>
      </c>
    </row>
    <row r="3889" spans="1:3">
      <c r="A3889" t="s">
        <v>8593</v>
      </c>
      <c r="B3889" t="s">
        <v>8594</v>
      </c>
      <c r="C3889" t="str">
        <f t="shared" si="60"/>
        <v>MXMéxico</v>
      </c>
    </row>
    <row r="3890" spans="1:3">
      <c r="A3890" t="s">
        <v>8623</v>
      </c>
      <c r="B3890" t="s">
        <v>12834</v>
      </c>
      <c r="C3890" t="str">
        <f t="shared" si="60"/>
        <v>MXMichoacán de Ocampo</v>
      </c>
    </row>
    <row r="3891" spans="1:3">
      <c r="A3891" t="s">
        <v>8605</v>
      </c>
      <c r="B3891" t="s">
        <v>8606</v>
      </c>
      <c r="C3891" t="str">
        <f t="shared" si="60"/>
        <v>MXMorelos</v>
      </c>
    </row>
    <row r="3892" spans="1:3">
      <c r="A3892" t="s">
        <v>8595</v>
      </c>
      <c r="B3892" t="s">
        <v>8596</v>
      </c>
      <c r="C3892" t="str">
        <f t="shared" si="60"/>
        <v>MXNayarit</v>
      </c>
    </row>
    <row r="3893" spans="1:3">
      <c r="A3893" t="s">
        <v>8618</v>
      </c>
      <c r="B3893" t="s">
        <v>8619</v>
      </c>
      <c r="C3893" t="str">
        <f t="shared" si="60"/>
        <v>MXNuevo León</v>
      </c>
    </row>
    <row r="3894" spans="1:3">
      <c r="A3894" t="s">
        <v>8624</v>
      </c>
      <c r="B3894" t="s">
        <v>8625</v>
      </c>
      <c r="C3894" t="str">
        <f t="shared" si="60"/>
        <v>MXOaxaca</v>
      </c>
    </row>
    <row r="3895" spans="1:3">
      <c r="A3895" t="s">
        <v>8587</v>
      </c>
      <c r="B3895" t="s">
        <v>8588</v>
      </c>
      <c r="C3895" t="str">
        <f t="shared" si="60"/>
        <v>MXPuebla</v>
      </c>
    </row>
    <row r="3896" spans="1:3">
      <c r="A3896" t="s">
        <v>8578</v>
      </c>
      <c r="B3896" t="s">
        <v>8579</v>
      </c>
      <c r="C3896" t="str">
        <f t="shared" si="60"/>
        <v>MXQuerétaro</v>
      </c>
    </row>
    <row r="3897" spans="1:3">
      <c r="A3897" t="s">
        <v>8589</v>
      </c>
      <c r="B3897" t="s">
        <v>8590</v>
      </c>
      <c r="C3897" t="str">
        <f t="shared" si="60"/>
        <v>MXQuintana Roo</v>
      </c>
    </row>
    <row r="3898" spans="1:3">
      <c r="A3898" t="s">
        <v>8580</v>
      </c>
      <c r="B3898" t="s">
        <v>8581</v>
      </c>
      <c r="C3898" t="str">
        <f t="shared" si="60"/>
        <v>MXSinaloa</v>
      </c>
    </row>
    <row r="3899" spans="1:3">
      <c r="A3899" t="s">
        <v>8626</v>
      </c>
      <c r="B3899" t="s">
        <v>8627</v>
      </c>
      <c r="C3899" t="str">
        <f t="shared" si="60"/>
        <v>MXSan Luis Potosí</v>
      </c>
    </row>
    <row r="3900" spans="1:3">
      <c r="A3900" t="s">
        <v>8613</v>
      </c>
      <c r="B3900" t="s">
        <v>1527</v>
      </c>
      <c r="C3900" t="str">
        <f t="shared" si="60"/>
        <v>MXSonora</v>
      </c>
    </row>
    <row r="3901" spans="1:3">
      <c r="A3901" t="s">
        <v>8628</v>
      </c>
      <c r="B3901" t="s">
        <v>8629</v>
      </c>
      <c r="C3901" t="str">
        <f t="shared" si="60"/>
        <v>MXTabasco</v>
      </c>
    </row>
    <row r="3902" spans="1:3">
      <c r="A3902" t="s">
        <v>8620</v>
      </c>
      <c r="B3902" t="s">
        <v>1706</v>
      </c>
      <c r="C3902" t="str">
        <f t="shared" si="60"/>
        <v>MXTamaulipas</v>
      </c>
    </row>
    <row r="3903" spans="1:3">
      <c r="A3903" t="s">
        <v>8591</v>
      </c>
      <c r="B3903" t="s">
        <v>8592</v>
      </c>
      <c r="C3903" t="str">
        <f t="shared" si="60"/>
        <v>MXTlaxcala</v>
      </c>
    </row>
    <row r="3904" spans="1:3">
      <c r="A3904" t="s">
        <v>8582</v>
      </c>
      <c r="B3904" t="s">
        <v>12833</v>
      </c>
      <c r="C3904" t="str">
        <f t="shared" si="60"/>
        <v>MXVeracruz de Ignacio de la Llave</v>
      </c>
    </row>
    <row r="3905" spans="1:3">
      <c r="A3905" t="s">
        <v>8621</v>
      </c>
      <c r="B3905" t="s">
        <v>8622</v>
      </c>
      <c r="C3905" t="str">
        <f t="shared" si="60"/>
        <v>MXYucatán</v>
      </c>
    </row>
    <row r="3906" spans="1:3">
      <c r="A3906" t="s">
        <v>8614</v>
      </c>
      <c r="B3906" t="s">
        <v>8615</v>
      </c>
      <c r="C3906" t="str">
        <f t="shared" si="60"/>
        <v>MXZacatecas</v>
      </c>
    </row>
    <row r="3907" spans="1:3">
      <c r="A3907" t="s">
        <v>12734</v>
      </c>
      <c r="B3907" t="s">
        <v>13653</v>
      </c>
      <c r="C3907" t="str">
        <f t="shared" ref="C3907:C3970" si="61">LEFT(A3907,2)&amp;B3907</f>
        <v>MXCiudad de México</v>
      </c>
    </row>
    <row r="3908" spans="1:3">
      <c r="A3908" t="s">
        <v>8642</v>
      </c>
      <c r="B3908" t="s">
        <v>8643</v>
      </c>
      <c r="C3908" t="str">
        <f t="shared" si="61"/>
        <v>MYWilayah Persekutuan Kuala Lumpur</v>
      </c>
    </row>
    <row r="3909" spans="1:3">
      <c r="A3909" t="s">
        <v>8656</v>
      </c>
      <c r="B3909" t="s">
        <v>8657</v>
      </c>
      <c r="C3909" t="str">
        <f t="shared" si="61"/>
        <v>MYWilayah Persekutuan Labuan</v>
      </c>
    </row>
    <row r="3910" spans="1:3">
      <c r="A3910" t="s">
        <v>8644</v>
      </c>
      <c r="B3910" t="s">
        <v>8645</v>
      </c>
      <c r="C3910" t="str">
        <f t="shared" si="61"/>
        <v>MYWilayah Persekutuan Putrajaya</v>
      </c>
    </row>
    <row r="3911" spans="1:3">
      <c r="A3911" t="s">
        <v>8636</v>
      </c>
      <c r="B3911" t="s">
        <v>8637</v>
      </c>
      <c r="C3911" t="str">
        <f t="shared" si="61"/>
        <v>MYJohor</v>
      </c>
    </row>
    <row r="3912" spans="1:3">
      <c r="A3912" t="s">
        <v>8650</v>
      </c>
      <c r="B3912" t="s">
        <v>8651</v>
      </c>
      <c r="C3912" t="str">
        <f t="shared" si="61"/>
        <v>MYKedah</v>
      </c>
    </row>
    <row r="3913" spans="1:3">
      <c r="A3913" t="s">
        <v>8658</v>
      </c>
      <c r="B3913" t="s">
        <v>8659</v>
      </c>
      <c r="C3913" t="str">
        <f t="shared" si="61"/>
        <v>MYKelantan</v>
      </c>
    </row>
    <row r="3914" spans="1:3">
      <c r="A3914" t="s">
        <v>8660</v>
      </c>
      <c r="B3914" t="s">
        <v>2300</v>
      </c>
      <c r="C3914" t="str">
        <f t="shared" si="61"/>
        <v>MYMelaka</v>
      </c>
    </row>
    <row r="3915" spans="1:3">
      <c r="A3915" t="s">
        <v>8630</v>
      </c>
      <c r="B3915" t="s">
        <v>8631</v>
      </c>
      <c r="C3915" t="str">
        <f t="shared" si="61"/>
        <v>MYNegeri Sembilan</v>
      </c>
    </row>
    <row r="3916" spans="1:3">
      <c r="A3916" t="s">
        <v>8654</v>
      </c>
      <c r="B3916" t="s">
        <v>8655</v>
      </c>
      <c r="C3916" t="str">
        <f t="shared" si="61"/>
        <v>MYPahang</v>
      </c>
    </row>
    <row r="3917" spans="1:3">
      <c r="A3917" t="s">
        <v>8634</v>
      </c>
      <c r="B3917" t="s">
        <v>8635</v>
      </c>
      <c r="C3917" t="str">
        <f t="shared" si="61"/>
        <v>MYPulau Pinang</v>
      </c>
    </row>
    <row r="3918" spans="1:3">
      <c r="A3918" t="s">
        <v>8638</v>
      </c>
      <c r="B3918" t="s">
        <v>8639</v>
      </c>
      <c r="C3918" t="str">
        <f t="shared" si="61"/>
        <v>MYPerak</v>
      </c>
    </row>
    <row r="3919" spans="1:3">
      <c r="A3919" t="s">
        <v>8632</v>
      </c>
      <c r="B3919" t="s">
        <v>8633</v>
      </c>
      <c r="C3919" t="str">
        <f t="shared" si="61"/>
        <v>MYPerlis</v>
      </c>
    </row>
    <row r="3920" spans="1:3">
      <c r="A3920" t="s">
        <v>8640</v>
      </c>
      <c r="B3920" t="s">
        <v>8641</v>
      </c>
      <c r="C3920" t="str">
        <f t="shared" si="61"/>
        <v>MYSelangor</v>
      </c>
    </row>
    <row r="3921" spans="1:3">
      <c r="A3921" t="s">
        <v>8652</v>
      </c>
      <c r="B3921" t="s">
        <v>8653</v>
      </c>
      <c r="C3921" t="str">
        <f t="shared" si="61"/>
        <v>MYTerengganu</v>
      </c>
    </row>
    <row r="3922" spans="1:3">
      <c r="A3922" t="s">
        <v>8646</v>
      </c>
      <c r="B3922" t="s">
        <v>8647</v>
      </c>
      <c r="C3922" t="str">
        <f t="shared" si="61"/>
        <v>MYSabah</v>
      </c>
    </row>
    <row r="3923" spans="1:3">
      <c r="A3923" t="s">
        <v>8648</v>
      </c>
      <c r="B3923" t="s">
        <v>8649</v>
      </c>
      <c r="C3923" t="str">
        <f t="shared" si="61"/>
        <v>MYSarawak</v>
      </c>
    </row>
    <row r="3924" spans="1:3">
      <c r="A3924" t="s">
        <v>8667</v>
      </c>
      <c r="B3924" t="s">
        <v>8668</v>
      </c>
      <c r="C3924" t="str">
        <f t="shared" si="61"/>
        <v>MZMaputo</v>
      </c>
    </row>
    <row r="3925" spans="1:3">
      <c r="A3925" t="s">
        <v>8669</v>
      </c>
      <c r="B3925" t="s">
        <v>8670</v>
      </c>
      <c r="C3925" t="str">
        <f t="shared" si="61"/>
        <v>MZNiassa</v>
      </c>
    </row>
    <row r="3926" spans="1:3">
      <c r="A3926" t="s">
        <v>8661</v>
      </c>
      <c r="B3926" t="s">
        <v>8662</v>
      </c>
      <c r="C3926" t="str">
        <f t="shared" si="61"/>
        <v>MZManica</v>
      </c>
    </row>
    <row r="3927" spans="1:3">
      <c r="A3927" t="s">
        <v>8678</v>
      </c>
      <c r="B3927" t="s">
        <v>8679</v>
      </c>
      <c r="C3927" t="str">
        <f t="shared" si="61"/>
        <v>MZGaza</v>
      </c>
    </row>
    <row r="3928" spans="1:3">
      <c r="A3928" t="s">
        <v>8665</v>
      </c>
      <c r="B3928" t="s">
        <v>8666</v>
      </c>
      <c r="C3928" t="str">
        <f t="shared" si="61"/>
        <v>MZInhambane</v>
      </c>
    </row>
    <row r="3929" spans="1:3">
      <c r="A3929" t="s">
        <v>8671</v>
      </c>
      <c r="B3929" t="s">
        <v>8668</v>
      </c>
      <c r="C3929" t="str">
        <f t="shared" si="61"/>
        <v>MZMaputo</v>
      </c>
    </row>
    <row r="3930" spans="1:3">
      <c r="A3930" t="s">
        <v>8676</v>
      </c>
      <c r="B3930" t="s">
        <v>8677</v>
      </c>
      <c r="C3930" t="str">
        <f t="shared" si="61"/>
        <v>MZNampula</v>
      </c>
    </row>
    <row r="3931" spans="1:3">
      <c r="A3931" t="s">
        <v>8680</v>
      </c>
      <c r="B3931" t="s">
        <v>8681</v>
      </c>
      <c r="C3931" t="str">
        <f t="shared" si="61"/>
        <v>MZCabo Delgado</v>
      </c>
    </row>
    <row r="3932" spans="1:3">
      <c r="A3932" t="s">
        <v>8672</v>
      </c>
      <c r="B3932" t="s">
        <v>8673</v>
      </c>
      <c r="C3932" t="str">
        <f t="shared" si="61"/>
        <v>MZZambézia</v>
      </c>
    </row>
    <row r="3933" spans="1:3">
      <c r="A3933" t="s">
        <v>8674</v>
      </c>
      <c r="B3933" t="s">
        <v>8675</v>
      </c>
      <c r="C3933" t="str">
        <f t="shared" si="61"/>
        <v>MZSofala</v>
      </c>
    </row>
    <row r="3934" spans="1:3">
      <c r="A3934" t="s">
        <v>8663</v>
      </c>
      <c r="B3934" t="s">
        <v>8664</v>
      </c>
      <c r="C3934" t="str">
        <f t="shared" si="61"/>
        <v>MZTete</v>
      </c>
    </row>
    <row r="3935" spans="1:3">
      <c r="A3935" t="s">
        <v>8686</v>
      </c>
      <c r="B3935" t="s">
        <v>8687</v>
      </c>
      <c r="C3935" t="str">
        <f t="shared" si="61"/>
        <v>NAZambezi</v>
      </c>
    </row>
    <row r="3936" spans="1:3">
      <c r="A3936" t="s">
        <v>8688</v>
      </c>
      <c r="B3936" t="s">
        <v>8689</v>
      </c>
      <c r="C3936" t="str">
        <f t="shared" si="61"/>
        <v>NAErongo</v>
      </c>
    </row>
    <row r="3937" spans="1:3">
      <c r="A3937" t="s">
        <v>8682</v>
      </c>
      <c r="B3937" t="s">
        <v>8683</v>
      </c>
      <c r="C3937" t="str">
        <f t="shared" si="61"/>
        <v>NAHardap</v>
      </c>
    </row>
    <row r="3938" spans="1:3">
      <c r="A3938" t="s">
        <v>8702</v>
      </c>
      <c r="B3938" t="s">
        <v>8703</v>
      </c>
      <c r="C3938" t="str">
        <f t="shared" si="61"/>
        <v>NAKaras</v>
      </c>
    </row>
    <row r="3939" spans="1:3">
      <c r="A3939" t="s">
        <v>8698</v>
      </c>
      <c r="B3939" t="s">
        <v>8699</v>
      </c>
      <c r="C3939" t="str">
        <f t="shared" si="61"/>
        <v>NAKavango East</v>
      </c>
    </row>
    <row r="3940" spans="1:3">
      <c r="A3940" t="s">
        <v>8684</v>
      </c>
      <c r="B3940" t="s">
        <v>8685</v>
      </c>
      <c r="C3940" t="str">
        <f t="shared" si="61"/>
        <v>NAKhomas</v>
      </c>
    </row>
    <row r="3941" spans="1:3">
      <c r="A3941" t="s">
        <v>8690</v>
      </c>
      <c r="B3941" t="s">
        <v>8691</v>
      </c>
      <c r="C3941" t="str">
        <f t="shared" si="61"/>
        <v>NAKunene</v>
      </c>
    </row>
    <row r="3942" spans="1:3">
      <c r="A3942" t="s">
        <v>8700</v>
      </c>
      <c r="B3942" t="s">
        <v>8701</v>
      </c>
      <c r="C3942" t="str">
        <f t="shared" si="61"/>
        <v>NAKavango West</v>
      </c>
    </row>
    <row r="3943" spans="1:3">
      <c r="A3943" t="s">
        <v>8708</v>
      </c>
      <c r="B3943" t="s">
        <v>8709</v>
      </c>
      <c r="C3943" t="str">
        <f t="shared" si="61"/>
        <v>NAOtjozondjupa</v>
      </c>
    </row>
    <row r="3944" spans="1:3">
      <c r="A3944" t="s">
        <v>8704</v>
      </c>
      <c r="B3944" t="s">
        <v>8705</v>
      </c>
      <c r="C3944" t="str">
        <f t="shared" si="61"/>
        <v>NAOmaheke</v>
      </c>
    </row>
    <row r="3945" spans="1:3">
      <c r="A3945" t="s">
        <v>8696</v>
      </c>
      <c r="B3945" t="s">
        <v>8697</v>
      </c>
      <c r="C3945" t="str">
        <f t="shared" si="61"/>
        <v>NAOshana</v>
      </c>
    </row>
    <row r="3946" spans="1:3">
      <c r="A3946" t="s">
        <v>8692</v>
      </c>
      <c r="B3946" t="s">
        <v>8693</v>
      </c>
      <c r="C3946" t="str">
        <f t="shared" si="61"/>
        <v>NAOmusati</v>
      </c>
    </row>
    <row r="3947" spans="1:3">
      <c r="A3947" t="s">
        <v>8706</v>
      </c>
      <c r="B3947" t="s">
        <v>8707</v>
      </c>
      <c r="C3947" t="str">
        <f t="shared" si="61"/>
        <v>NAOshikoto</v>
      </c>
    </row>
    <row r="3948" spans="1:3">
      <c r="A3948" t="s">
        <v>8694</v>
      </c>
      <c r="B3948" t="s">
        <v>8695</v>
      </c>
      <c r="C3948" t="str">
        <f t="shared" si="61"/>
        <v>NAOhangwena</v>
      </c>
    </row>
    <row r="3949" spans="1:3">
      <c r="A3949" t="s">
        <v>8724</v>
      </c>
      <c r="B3949" t="s">
        <v>8725</v>
      </c>
      <c r="C3949" t="str">
        <f t="shared" si="61"/>
        <v>NENiamey</v>
      </c>
    </row>
    <row r="3950" spans="1:3">
      <c r="A3950" t="s">
        <v>8714</v>
      </c>
      <c r="B3950" t="s">
        <v>8715</v>
      </c>
      <c r="C3950" t="str">
        <f t="shared" si="61"/>
        <v>NEAgadez</v>
      </c>
    </row>
    <row r="3951" spans="1:3">
      <c r="A3951" t="s">
        <v>8710</v>
      </c>
      <c r="B3951" t="s">
        <v>8711</v>
      </c>
      <c r="C3951" t="str">
        <f t="shared" si="61"/>
        <v>NEDiffa</v>
      </c>
    </row>
    <row r="3952" spans="1:3">
      <c r="A3952" t="s">
        <v>8720</v>
      </c>
      <c r="B3952" t="s">
        <v>8721</v>
      </c>
      <c r="C3952" t="str">
        <f t="shared" si="61"/>
        <v>NEDosso</v>
      </c>
    </row>
    <row r="3953" spans="1:3">
      <c r="A3953" t="s">
        <v>8722</v>
      </c>
      <c r="B3953" t="s">
        <v>8723</v>
      </c>
      <c r="C3953" t="str">
        <f t="shared" si="61"/>
        <v>NEMaradi</v>
      </c>
    </row>
    <row r="3954" spans="1:3">
      <c r="A3954" t="s">
        <v>8718</v>
      </c>
      <c r="B3954" t="s">
        <v>8719</v>
      </c>
      <c r="C3954" t="str">
        <f t="shared" si="61"/>
        <v>NETahoua</v>
      </c>
    </row>
    <row r="3955" spans="1:3">
      <c r="A3955" t="s">
        <v>8716</v>
      </c>
      <c r="B3955" t="s">
        <v>8717</v>
      </c>
      <c r="C3955" t="str">
        <f t="shared" si="61"/>
        <v>NETillabéri</v>
      </c>
    </row>
    <row r="3956" spans="1:3">
      <c r="A3956" t="s">
        <v>8712</v>
      </c>
      <c r="B3956" t="s">
        <v>8713</v>
      </c>
      <c r="C3956" t="str">
        <f t="shared" si="61"/>
        <v>NEZinder</v>
      </c>
    </row>
    <row r="3957" spans="1:3">
      <c r="A3957" t="s">
        <v>8780</v>
      </c>
      <c r="B3957" t="s">
        <v>8781</v>
      </c>
      <c r="C3957" t="str">
        <f t="shared" si="61"/>
        <v>NGAbia</v>
      </c>
    </row>
    <row r="3958" spans="1:3">
      <c r="A3958" t="s">
        <v>8776</v>
      </c>
      <c r="B3958" t="s">
        <v>8777</v>
      </c>
      <c r="C3958" t="str">
        <f t="shared" si="61"/>
        <v>NGAdamawa</v>
      </c>
    </row>
    <row r="3959" spans="1:3">
      <c r="A3959" t="s">
        <v>8746</v>
      </c>
      <c r="B3959" t="s">
        <v>8747</v>
      </c>
      <c r="C3959" t="str">
        <f t="shared" si="61"/>
        <v>NGAkwa Ibom</v>
      </c>
    </row>
    <row r="3960" spans="1:3">
      <c r="A3960" t="s">
        <v>8778</v>
      </c>
      <c r="B3960" t="s">
        <v>8779</v>
      </c>
      <c r="C3960" t="str">
        <f t="shared" si="61"/>
        <v>NGAnambra</v>
      </c>
    </row>
    <row r="3961" spans="1:3">
      <c r="A3961" t="s">
        <v>8782</v>
      </c>
      <c r="B3961" t="s">
        <v>8783</v>
      </c>
      <c r="C3961" t="str">
        <f t="shared" si="61"/>
        <v>NGBauchi</v>
      </c>
    </row>
    <row r="3962" spans="1:3">
      <c r="A3962" t="s">
        <v>8793</v>
      </c>
      <c r="B3962" t="s">
        <v>8794</v>
      </c>
      <c r="C3962" t="str">
        <f t="shared" si="61"/>
        <v>NGBenue</v>
      </c>
    </row>
    <row r="3963" spans="1:3">
      <c r="A3963" t="s">
        <v>8758</v>
      </c>
      <c r="B3963" t="s">
        <v>8759</v>
      </c>
      <c r="C3963" t="str">
        <f t="shared" si="61"/>
        <v>NGBorno</v>
      </c>
    </row>
    <row r="3964" spans="1:3">
      <c r="A3964" t="s">
        <v>8752</v>
      </c>
      <c r="B3964" t="s">
        <v>8753</v>
      </c>
      <c r="C3964" t="str">
        <f t="shared" si="61"/>
        <v>NGBayelsa</v>
      </c>
    </row>
    <row r="3965" spans="1:3">
      <c r="A3965" t="s">
        <v>8795</v>
      </c>
      <c r="B3965" t="s">
        <v>8796</v>
      </c>
      <c r="C3965" t="str">
        <f t="shared" si="61"/>
        <v>NGCross River</v>
      </c>
    </row>
    <row r="3966" spans="1:3">
      <c r="A3966" t="s">
        <v>8726</v>
      </c>
      <c r="B3966" t="s">
        <v>8727</v>
      </c>
      <c r="C3966" t="str">
        <f t="shared" si="61"/>
        <v>NGDelta</v>
      </c>
    </row>
    <row r="3967" spans="1:3">
      <c r="A3967" t="s">
        <v>8760</v>
      </c>
      <c r="B3967" t="s">
        <v>8761</v>
      </c>
      <c r="C3967" t="str">
        <f t="shared" si="61"/>
        <v>NGEbonyi</v>
      </c>
    </row>
    <row r="3968" spans="1:3">
      <c r="A3968" t="s">
        <v>8784</v>
      </c>
      <c r="B3968" t="s">
        <v>8785</v>
      </c>
      <c r="C3968" t="str">
        <f t="shared" si="61"/>
        <v>NGEdo</v>
      </c>
    </row>
    <row r="3969" spans="1:3">
      <c r="A3969" t="s">
        <v>8728</v>
      </c>
      <c r="B3969" t="s">
        <v>8729</v>
      </c>
      <c r="C3969" t="str">
        <f t="shared" si="61"/>
        <v>NGEkiti</v>
      </c>
    </row>
    <row r="3970" spans="1:3">
      <c r="A3970" t="s">
        <v>8748</v>
      </c>
      <c r="B3970" t="s">
        <v>8749</v>
      </c>
      <c r="C3970" t="str">
        <f t="shared" si="61"/>
        <v>NGEnugu</v>
      </c>
    </row>
    <row r="3971" spans="1:3">
      <c r="A3971" t="s">
        <v>8786</v>
      </c>
      <c r="B3971" t="s">
        <v>8787</v>
      </c>
      <c r="C3971" t="str">
        <f t="shared" ref="C3971:C4034" si="62">LEFT(A3971,2)&amp;B3971</f>
        <v>NGGombe</v>
      </c>
    </row>
    <row r="3972" spans="1:3">
      <c r="A3972" t="s">
        <v>8750</v>
      </c>
      <c r="B3972" t="s">
        <v>8751</v>
      </c>
      <c r="C3972" t="str">
        <f t="shared" si="62"/>
        <v>NGImo</v>
      </c>
    </row>
    <row r="3973" spans="1:3">
      <c r="A3973" t="s">
        <v>8797</v>
      </c>
      <c r="B3973" t="s">
        <v>8798</v>
      </c>
      <c r="C3973" t="str">
        <f t="shared" si="62"/>
        <v>NGJigawa</v>
      </c>
    </row>
    <row r="3974" spans="1:3">
      <c r="A3974" t="s">
        <v>8736</v>
      </c>
      <c r="B3974" t="s">
        <v>8737</v>
      </c>
      <c r="C3974" t="str">
        <f t="shared" si="62"/>
        <v>NGKaduna</v>
      </c>
    </row>
    <row r="3975" spans="1:3">
      <c r="A3975" t="s">
        <v>8764</v>
      </c>
      <c r="B3975" t="s">
        <v>8765</v>
      </c>
      <c r="C3975" t="str">
        <f t="shared" si="62"/>
        <v>NGKebbi</v>
      </c>
    </row>
    <row r="3976" spans="1:3">
      <c r="A3976" t="s">
        <v>8754</v>
      </c>
      <c r="B3976" t="s">
        <v>8755</v>
      </c>
      <c r="C3976" t="str">
        <f t="shared" si="62"/>
        <v>NGKano</v>
      </c>
    </row>
    <row r="3977" spans="1:3">
      <c r="A3977" t="s">
        <v>8730</v>
      </c>
      <c r="B3977" t="s">
        <v>8731</v>
      </c>
      <c r="C3977" t="str">
        <f t="shared" si="62"/>
        <v>NGKogi</v>
      </c>
    </row>
    <row r="3978" spans="1:3">
      <c r="A3978" t="s">
        <v>8756</v>
      </c>
      <c r="B3978" t="s">
        <v>8757</v>
      </c>
      <c r="C3978" t="str">
        <f t="shared" si="62"/>
        <v>NGKatsina</v>
      </c>
    </row>
    <row r="3979" spans="1:3">
      <c r="A3979" t="s">
        <v>8788</v>
      </c>
      <c r="B3979" t="s">
        <v>8789</v>
      </c>
      <c r="C3979" t="str">
        <f t="shared" si="62"/>
        <v>NGKwara</v>
      </c>
    </row>
    <row r="3980" spans="1:3">
      <c r="A3980" t="s">
        <v>8732</v>
      </c>
      <c r="B3980" t="s">
        <v>8733</v>
      </c>
      <c r="C3980" t="str">
        <f t="shared" si="62"/>
        <v>NGLagos</v>
      </c>
    </row>
    <row r="3981" spans="1:3">
      <c r="A3981" t="s">
        <v>8766</v>
      </c>
      <c r="B3981" t="s">
        <v>8767</v>
      </c>
      <c r="C3981" t="str">
        <f t="shared" si="62"/>
        <v>NGNasarawa</v>
      </c>
    </row>
    <row r="3982" spans="1:3">
      <c r="A3982" t="s">
        <v>8768</v>
      </c>
      <c r="B3982" t="s">
        <v>8769</v>
      </c>
      <c r="C3982" t="str">
        <f t="shared" si="62"/>
        <v>NGNiger</v>
      </c>
    </row>
    <row r="3983" spans="1:3">
      <c r="A3983" t="s">
        <v>8738</v>
      </c>
      <c r="B3983" t="s">
        <v>8739</v>
      </c>
      <c r="C3983" t="str">
        <f t="shared" si="62"/>
        <v>NGOgun</v>
      </c>
    </row>
    <row r="3984" spans="1:3">
      <c r="A3984" t="s">
        <v>8770</v>
      </c>
      <c r="B3984" t="s">
        <v>8771</v>
      </c>
      <c r="C3984" t="str">
        <f t="shared" si="62"/>
        <v>NGOndo</v>
      </c>
    </row>
    <row r="3985" spans="1:3">
      <c r="A3985" t="s">
        <v>8772</v>
      </c>
      <c r="B3985" t="s">
        <v>8773</v>
      </c>
      <c r="C3985" t="str">
        <f t="shared" si="62"/>
        <v>NGOsun</v>
      </c>
    </row>
    <row r="3986" spans="1:3">
      <c r="A3986" t="s">
        <v>8774</v>
      </c>
      <c r="B3986" t="s">
        <v>8775</v>
      </c>
      <c r="C3986" t="str">
        <f t="shared" si="62"/>
        <v>NGOyo</v>
      </c>
    </row>
    <row r="3987" spans="1:3">
      <c r="A3987" t="s">
        <v>8790</v>
      </c>
      <c r="B3987" t="s">
        <v>3339</v>
      </c>
      <c r="C3987" t="str">
        <f t="shared" si="62"/>
        <v>NGPlateau</v>
      </c>
    </row>
    <row r="3988" spans="1:3">
      <c r="A3988" t="s">
        <v>8791</v>
      </c>
      <c r="B3988" t="s">
        <v>8792</v>
      </c>
      <c r="C3988" t="str">
        <f t="shared" si="62"/>
        <v>NGRivers</v>
      </c>
    </row>
    <row r="3989" spans="1:3">
      <c r="A3989" t="s">
        <v>8740</v>
      </c>
      <c r="B3989" t="s">
        <v>8741</v>
      </c>
      <c r="C3989" t="str">
        <f t="shared" si="62"/>
        <v>NGSokoto</v>
      </c>
    </row>
    <row r="3990" spans="1:3">
      <c r="A3990" t="s">
        <v>8734</v>
      </c>
      <c r="B3990" t="s">
        <v>8735</v>
      </c>
      <c r="C3990" t="str">
        <f t="shared" si="62"/>
        <v>NGTaraba</v>
      </c>
    </row>
    <row r="3991" spans="1:3">
      <c r="A3991" t="s">
        <v>8742</v>
      </c>
      <c r="B3991" t="s">
        <v>8743</v>
      </c>
      <c r="C3991" t="str">
        <f t="shared" si="62"/>
        <v>NGYobe</v>
      </c>
    </row>
    <row r="3992" spans="1:3">
      <c r="A3992" t="s">
        <v>8744</v>
      </c>
      <c r="B3992" t="s">
        <v>8745</v>
      </c>
      <c r="C3992" t="str">
        <f t="shared" si="62"/>
        <v>NGZamfara</v>
      </c>
    </row>
    <row r="3993" spans="1:3">
      <c r="A3993" t="s">
        <v>8762</v>
      </c>
      <c r="B3993" t="s">
        <v>8763</v>
      </c>
      <c r="C3993" t="str">
        <f t="shared" si="62"/>
        <v>NGAbuja Federal Capital Territory</v>
      </c>
    </row>
    <row r="3994" spans="1:3">
      <c r="A3994" t="s">
        <v>8821</v>
      </c>
      <c r="B3994" t="s">
        <v>8822</v>
      </c>
      <c r="C3994" t="str">
        <f t="shared" si="62"/>
        <v>NIBoaco</v>
      </c>
    </row>
    <row r="3995" spans="1:3">
      <c r="A3995" t="s">
        <v>8811</v>
      </c>
      <c r="B3995" t="s">
        <v>8812</v>
      </c>
      <c r="C3995" t="str">
        <f t="shared" si="62"/>
        <v>NICarazo</v>
      </c>
    </row>
    <row r="3996" spans="1:3">
      <c r="A3996" t="s">
        <v>8825</v>
      </c>
      <c r="B3996" t="s">
        <v>8826</v>
      </c>
      <c r="C3996" t="str">
        <f t="shared" si="62"/>
        <v>NIChinandega</v>
      </c>
    </row>
    <row r="3997" spans="1:3">
      <c r="A3997" t="s">
        <v>8819</v>
      </c>
      <c r="B3997" t="s">
        <v>8820</v>
      </c>
      <c r="C3997" t="str">
        <f t="shared" si="62"/>
        <v>NIChontales</v>
      </c>
    </row>
    <row r="3998" spans="1:3">
      <c r="A3998" t="s">
        <v>8813</v>
      </c>
      <c r="B3998" t="s">
        <v>8814</v>
      </c>
      <c r="C3998" t="str">
        <f t="shared" si="62"/>
        <v>NIEstelí</v>
      </c>
    </row>
    <row r="3999" spans="1:3">
      <c r="A3999" t="s">
        <v>8805</v>
      </c>
      <c r="B3999" t="s">
        <v>4656</v>
      </c>
      <c r="C3999" t="str">
        <f t="shared" si="62"/>
        <v>NIGranada</v>
      </c>
    </row>
    <row r="4000" spans="1:3">
      <c r="A4000" t="s">
        <v>8827</v>
      </c>
      <c r="B4000" t="s">
        <v>8828</v>
      </c>
      <c r="C4000" t="str">
        <f t="shared" si="62"/>
        <v>NIJinotega</v>
      </c>
    </row>
    <row r="4001" spans="1:3">
      <c r="A4001" t="s">
        <v>8808</v>
      </c>
      <c r="B4001" t="s">
        <v>4642</v>
      </c>
      <c r="C4001" t="str">
        <f t="shared" si="62"/>
        <v>NILeón</v>
      </c>
    </row>
    <row r="4002" spans="1:3">
      <c r="A4002" t="s">
        <v>8806</v>
      </c>
      <c r="B4002" t="s">
        <v>8807</v>
      </c>
      <c r="C4002" t="str">
        <f t="shared" si="62"/>
        <v>NIMadriz</v>
      </c>
    </row>
    <row r="4003" spans="1:3">
      <c r="A4003" t="s">
        <v>8815</v>
      </c>
      <c r="B4003" t="s">
        <v>8816</v>
      </c>
      <c r="C4003" t="str">
        <f t="shared" si="62"/>
        <v>NIManagua</v>
      </c>
    </row>
    <row r="4004" spans="1:3">
      <c r="A4004" t="s">
        <v>8817</v>
      </c>
      <c r="B4004" t="s">
        <v>8818</v>
      </c>
      <c r="C4004" t="str">
        <f t="shared" si="62"/>
        <v>NIMasaya</v>
      </c>
    </row>
    <row r="4005" spans="1:3">
      <c r="A4005" t="s">
        <v>8823</v>
      </c>
      <c r="B4005" t="s">
        <v>8824</v>
      </c>
      <c r="C4005" t="str">
        <f t="shared" si="62"/>
        <v>NIMatagalpa</v>
      </c>
    </row>
    <row r="4006" spans="1:3">
      <c r="A4006" t="s">
        <v>8809</v>
      </c>
      <c r="B4006" t="s">
        <v>8810</v>
      </c>
      <c r="C4006" t="str">
        <f t="shared" si="62"/>
        <v>NINueva Segovia</v>
      </c>
    </row>
    <row r="4007" spans="1:3">
      <c r="A4007" t="s">
        <v>8800</v>
      </c>
      <c r="B4007" t="s">
        <v>8801</v>
      </c>
      <c r="C4007" t="str">
        <f t="shared" si="62"/>
        <v>NIRivas</v>
      </c>
    </row>
    <row r="4008" spans="1:3">
      <c r="A4008" t="s">
        <v>8802</v>
      </c>
      <c r="B4008" t="s">
        <v>8803</v>
      </c>
      <c r="C4008" t="str">
        <f t="shared" si="62"/>
        <v>NIRío San Juan</v>
      </c>
    </row>
    <row r="4009" spans="1:3">
      <c r="A4009" t="s">
        <v>8799</v>
      </c>
      <c r="B4009" t="s">
        <v>13654</v>
      </c>
      <c r="C4009" t="str">
        <f t="shared" si="62"/>
        <v>NICosta Caribe Norte</v>
      </c>
    </row>
    <row r="4010" spans="1:3">
      <c r="A4010" t="s">
        <v>8804</v>
      </c>
      <c r="B4010" t="s">
        <v>13655</v>
      </c>
      <c r="C4010" t="str">
        <f t="shared" si="62"/>
        <v>NICosta Caribe Sur</v>
      </c>
    </row>
    <row r="4011" spans="1:3">
      <c r="A4011" t="s">
        <v>8832</v>
      </c>
      <c r="B4011" t="s">
        <v>8833</v>
      </c>
      <c r="C4011" t="str">
        <f t="shared" si="62"/>
        <v>NLDrenthe</v>
      </c>
    </row>
    <row r="4012" spans="1:3">
      <c r="A4012" t="s">
        <v>8839</v>
      </c>
      <c r="B4012" t="s">
        <v>8840</v>
      </c>
      <c r="C4012" t="str">
        <f t="shared" si="62"/>
        <v>NLFlevoland</v>
      </c>
    </row>
    <row r="4013" spans="1:3">
      <c r="A4013" t="s">
        <v>8841</v>
      </c>
      <c r="B4013" t="s">
        <v>8842</v>
      </c>
      <c r="C4013" t="str">
        <f t="shared" si="62"/>
        <v>NLFryslân</v>
      </c>
    </row>
    <row r="4014" spans="1:3">
      <c r="A4014" t="s">
        <v>8835</v>
      </c>
      <c r="B4014" t="s">
        <v>8836</v>
      </c>
      <c r="C4014" t="str">
        <f t="shared" si="62"/>
        <v>NLGelderland</v>
      </c>
    </row>
    <row r="4015" spans="1:3">
      <c r="A4015" t="s">
        <v>8850</v>
      </c>
      <c r="B4015" t="s">
        <v>8851</v>
      </c>
      <c r="C4015" t="str">
        <f t="shared" si="62"/>
        <v>NLGroningen</v>
      </c>
    </row>
    <row r="4016" spans="1:3">
      <c r="A4016" t="s">
        <v>8852</v>
      </c>
      <c r="B4016" t="s">
        <v>3106</v>
      </c>
      <c r="C4016" t="str">
        <f t="shared" si="62"/>
        <v>NLLimburg</v>
      </c>
    </row>
    <row r="4017" spans="1:3">
      <c r="A4017" t="s">
        <v>8843</v>
      </c>
      <c r="B4017" t="s">
        <v>8844</v>
      </c>
      <c r="C4017" t="str">
        <f t="shared" si="62"/>
        <v>NLNoord-Brabant</v>
      </c>
    </row>
    <row r="4018" spans="1:3">
      <c r="A4018" t="s">
        <v>8845</v>
      </c>
      <c r="B4018" t="s">
        <v>8846</v>
      </c>
      <c r="C4018" t="str">
        <f t="shared" si="62"/>
        <v>NLNoord-Holland</v>
      </c>
    </row>
    <row r="4019" spans="1:3">
      <c r="A4019" t="s">
        <v>8829</v>
      </c>
      <c r="B4019" t="s">
        <v>8830</v>
      </c>
      <c r="C4019" t="str">
        <f t="shared" si="62"/>
        <v>NLOverijssel</v>
      </c>
    </row>
    <row r="4020" spans="1:3">
      <c r="A4020" t="s">
        <v>8837</v>
      </c>
      <c r="B4020" t="s">
        <v>8838</v>
      </c>
      <c r="C4020" t="str">
        <f t="shared" si="62"/>
        <v>NLUtrecht</v>
      </c>
    </row>
    <row r="4021" spans="1:3">
      <c r="A4021" t="s">
        <v>8856</v>
      </c>
      <c r="B4021" t="s">
        <v>8857</v>
      </c>
      <c r="C4021" t="str">
        <f t="shared" si="62"/>
        <v>NLZeeland</v>
      </c>
    </row>
    <row r="4022" spans="1:3">
      <c r="A4022" t="s">
        <v>8847</v>
      </c>
      <c r="B4022" t="s">
        <v>8848</v>
      </c>
      <c r="C4022" t="str">
        <f t="shared" si="62"/>
        <v>NLZuid-Holland</v>
      </c>
    </row>
    <row r="4023" spans="1:3">
      <c r="A4023" t="s">
        <v>8831</v>
      </c>
      <c r="B4023" t="s">
        <v>12836</v>
      </c>
      <c r="C4023" t="str">
        <f t="shared" si="62"/>
        <v>NLAruba (see also separate country code entry under AW)</v>
      </c>
    </row>
    <row r="4024" spans="1:3">
      <c r="A4024" t="s">
        <v>8849</v>
      </c>
      <c r="B4024" t="s">
        <v>12835</v>
      </c>
      <c r="C4024" t="str">
        <f t="shared" si="62"/>
        <v>NLCuraçao (see also separate country code entry under CW)</v>
      </c>
    </row>
    <row r="4025" spans="1:3">
      <c r="A4025" t="s">
        <v>8853</v>
      </c>
      <c r="B4025" t="s">
        <v>12839</v>
      </c>
      <c r="C4025" t="str">
        <f t="shared" si="62"/>
        <v>NLSint Maarten (see also separate country code entry under SX)</v>
      </c>
    </row>
    <row r="4026" spans="1:3">
      <c r="A4026" t="s">
        <v>8855</v>
      </c>
      <c r="B4026" t="s">
        <v>12838</v>
      </c>
      <c r="C4026" t="str">
        <f t="shared" si="62"/>
        <v>NLBonaire (see also separate country code entry under BQ)</v>
      </c>
    </row>
    <row r="4027" spans="1:3">
      <c r="A4027" t="s">
        <v>8854</v>
      </c>
      <c r="B4027" t="s">
        <v>12840</v>
      </c>
      <c r="C4027" t="str">
        <f t="shared" si="62"/>
        <v>NLSaba (see also separate country code entry under BQ)</v>
      </c>
    </row>
    <row r="4028" spans="1:3">
      <c r="A4028" t="s">
        <v>8834</v>
      </c>
      <c r="B4028" t="s">
        <v>12837</v>
      </c>
      <c r="C4028" t="str">
        <f t="shared" si="62"/>
        <v>NLSint Eustatius (see also separate country code entry under BQ)</v>
      </c>
    </row>
    <row r="4029" spans="1:3">
      <c r="A4029" t="s">
        <v>8858</v>
      </c>
      <c r="B4029" t="s">
        <v>8859</v>
      </c>
      <c r="C4029" t="str">
        <f t="shared" si="62"/>
        <v>NOOslo</v>
      </c>
    </row>
    <row r="4030" spans="1:3">
      <c r="A4030" t="s">
        <v>8864</v>
      </c>
      <c r="B4030" t="s">
        <v>8865</v>
      </c>
      <c r="C4030" t="str">
        <f t="shared" si="62"/>
        <v>NORogaland</v>
      </c>
    </row>
    <row r="4031" spans="1:3">
      <c r="A4031" t="s">
        <v>8866</v>
      </c>
      <c r="B4031" t="s">
        <v>8867</v>
      </c>
      <c r="C4031" t="str">
        <f t="shared" si="62"/>
        <v>NOMøre og Romsdal</v>
      </c>
    </row>
    <row r="4032" spans="1:3">
      <c r="A4032" t="s">
        <v>8862</v>
      </c>
      <c r="B4032" t="s">
        <v>8863</v>
      </c>
      <c r="C4032" t="str">
        <f t="shared" si="62"/>
        <v>NONordland</v>
      </c>
    </row>
    <row r="4033" spans="1:3">
      <c r="A4033" t="s">
        <v>15553</v>
      </c>
      <c r="B4033" t="s">
        <v>15554</v>
      </c>
      <c r="C4033" t="str">
        <f t="shared" si="62"/>
        <v>NOViken</v>
      </c>
    </row>
    <row r="4034" spans="1:3">
      <c r="A4034" t="s">
        <v>15555</v>
      </c>
      <c r="B4034" t="s">
        <v>15391</v>
      </c>
      <c r="C4034" t="str">
        <f t="shared" si="62"/>
        <v>NOInnlandet</v>
      </c>
    </row>
    <row r="4035" spans="1:3">
      <c r="A4035" t="s">
        <v>15556</v>
      </c>
      <c r="B4035" t="s">
        <v>15557</v>
      </c>
      <c r="C4035" t="str">
        <f t="shared" ref="C4035:C4098" si="63">LEFT(A4035,2)&amp;B4035</f>
        <v>NOVestfold og Telemark</v>
      </c>
    </row>
    <row r="4036" spans="1:3">
      <c r="A4036" t="s">
        <v>15558</v>
      </c>
      <c r="B4036" t="s">
        <v>15559</v>
      </c>
      <c r="C4036" t="str">
        <f t="shared" si="63"/>
        <v>NOAgder</v>
      </c>
    </row>
    <row r="4037" spans="1:3">
      <c r="A4037" t="s">
        <v>15560</v>
      </c>
      <c r="B4037" t="s">
        <v>15561</v>
      </c>
      <c r="C4037" t="str">
        <f t="shared" si="63"/>
        <v>NOVestland</v>
      </c>
    </row>
    <row r="4038" spans="1:3">
      <c r="A4038" t="s">
        <v>15270</v>
      </c>
      <c r="B4038" t="s">
        <v>13656</v>
      </c>
      <c r="C4038" t="str">
        <f t="shared" si="63"/>
        <v>NOTrøndelag</v>
      </c>
    </row>
    <row r="4039" spans="1:3">
      <c r="A4039" t="s">
        <v>15562</v>
      </c>
      <c r="B4039" t="s">
        <v>15563</v>
      </c>
      <c r="C4039" t="str">
        <f t="shared" si="63"/>
        <v>NOTroms og Finnmark</v>
      </c>
    </row>
    <row r="4040" spans="1:3">
      <c r="A4040" t="s">
        <v>8861</v>
      </c>
      <c r="B4040" t="s">
        <v>12842</v>
      </c>
      <c r="C4040" t="str">
        <f t="shared" si="63"/>
        <v>NOSvalbard (Arctic Region) (see also separate country code entry under SJ)</v>
      </c>
    </row>
    <row r="4041" spans="1:3">
      <c r="A4041" t="s">
        <v>8860</v>
      </c>
      <c r="B4041" t="s">
        <v>12841</v>
      </c>
      <c r="C4041" t="str">
        <f t="shared" si="63"/>
        <v>NOJan Mayen (Arctic Region) (see also separate country code entry under SJ)</v>
      </c>
    </row>
    <row r="4042" spans="1:3">
      <c r="A4042" t="s">
        <v>8900</v>
      </c>
      <c r="B4042" t="s">
        <v>3557</v>
      </c>
      <c r="C4042" t="str">
        <f t="shared" si="63"/>
        <v>NPCentral</v>
      </c>
    </row>
    <row r="4043" spans="1:3">
      <c r="A4043" t="s">
        <v>8900</v>
      </c>
      <c r="B4043" t="s">
        <v>8901</v>
      </c>
      <c r="C4043" t="str">
        <f t="shared" si="63"/>
        <v>NPMadhyamanchal</v>
      </c>
    </row>
    <row r="4044" spans="1:3">
      <c r="A4044" t="s">
        <v>8906</v>
      </c>
      <c r="B4044" t="s">
        <v>8907</v>
      </c>
      <c r="C4044" t="str">
        <f t="shared" si="63"/>
        <v>NPBagmati</v>
      </c>
    </row>
    <row r="4045" spans="1:3">
      <c r="A4045" t="s">
        <v>8902</v>
      </c>
      <c r="B4045" t="s">
        <v>8903</v>
      </c>
      <c r="C4045" t="str">
        <f t="shared" si="63"/>
        <v>NPJanakpur</v>
      </c>
    </row>
    <row r="4046" spans="1:3">
      <c r="A4046" t="s">
        <v>8904</v>
      </c>
      <c r="B4046" t="s">
        <v>8905</v>
      </c>
      <c r="C4046" t="str">
        <f t="shared" si="63"/>
        <v>NPNarayani</v>
      </c>
    </row>
    <row r="4047" spans="1:3">
      <c r="A4047" t="s">
        <v>8883</v>
      </c>
      <c r="B4047" t="s">
        <v>8884</v>
      </c>
      <c r="C4047" t="str">
        <f t="shared" si="63"/>
        <v>NPMid Western</v>
      </c>
    </row>
    <row r="4048" spans="1:3">
      <c r="A4048" t="s">
        <v>8883</v>
      </c>
      <c r="B4048" t="s">
        <v>8885</v>
      </c>
      <c r="C4048" t="str">
        <f t="shared" si="63"/>
        <v>NPMadhya Pashchimanchal</v>
      </c>
    </row>
    <row r="4049" spans="1:3">
      <c r="A4049" t="s">
        <v>8886</v>
      </c>
      <c r="B4049" t="s">
        <v>8887</v>
      </c>
      <c r="C4049" t="str">
        <f t="shared" si="63"/>
        <v>NPBheri</v>
      </c>
    </row>
    <row r="4050" spans="1:3">
      <c r="A4050" t="s">
        <v>8888</v>
      </c>
      <c r="B4050" t="s">
        <v>8889</v>
      </c>
      <c r="C4050" t="str">
        <f t="shared" si="63"/>
        <v>NPKarnali</v>
      </c>
    </row>
    <row r="4051" spans="1:3">
      <c r="A4051" t="s">
        <v>8890</v>
      </c>
      <c r="B4051" t="s">
        <v>8891</v>
      </c>
      <c r="C4051" t="str">
        <f t="shared" si="63"/>
        <v>NPRapti</v>
      </c>
    </row>
    <row r="4052" spans="1:3">
      <c r="A4052" t="s">
        <v>8892</v>
      </c>
      <c r="B4052" t="s">
        <v>4779</v>
      </c>
      <c r="C4052" t="str">
        <f t="shared" si="63"/>
        <v>NPWestern</v>
      </c>
    </row>
    <row r="4053" spans="1:3">
      <c r="A4053" t="s">
        <v>8892</v>
      </c>
      <c r="B4053" t="s">
        <v>8893</v>
      </c>
      <c r="C4053" t="str">
        <f t="shared" si="63"/>
        <v>NPPashchimanchal</v>
      </c>
    </row>
    <row r="4054" spans="1:3">
      <c r="A4054" t="s">
        <v>8898</v>
      </c>
      <c r="B4054" t="s">
        <v>8899</v>
      </c>
      <c r="C4054" t="str">
        <f t="shared" si="63"/>
        <v>NPDhawalagiri</v>
      </c>
    </row>
    <row r="4055" spans="1:3">
      <c r="A4055" t="s">
        <v>8894</v>
      </c>
      <c r="B4055" t="s">
        <v>8895</v>
      </c>
      <c r="C4055" t="str">
        <f t="shared" si="63"/>
        <v>NPGandaki</v>
      </c>
    </row>
    <row r="4056" spans="1:3">
      <c r="A4056" t="s">
        <v>8896</v>
      </c>
      <c r="B4056" t="s">
        <v>8897</v>
      </c>
      <c r="C4056" t="str">
        <f t="shared" si="63"/>
        <v>NPLumbini</v>
      </c>
    </row>
    <row r="4057" spans="1:3">
      <c r="A4057" t="s">
        <v>8868</v>
      </c>
      <c r="B4057" t="s">
        <v>4812</v>
      </c>
      <c r="C4057" t="str">
        <f t="shared" si="63"/>
        <v>NPEastern</v>
      </c>
    </row>
    <row r="4058" spans="1:3">
      <c r="A4058" t="s">
        <v>8868</v>
      </c>
      <c r="B4058" t="s">
        <v>8869</v>
      </c>
      <c r="C4058" t="str">
        <f t="shared" si="63"/>
        <v>NPPurwanchal</v>
      </c>
    </row>
    <row r="4059" spans="1:3">
      <c r="A4059" t="s">
        <v>8872</v>
      </c>
      <c r="B4059" t="s">
        <v>8873</v>
      </c>
      <c r="C4059" t="str">
        <f t="shared" si="63"/>
        <v>NPKosi</v>
      </c>
    </row>
    <row r="4060" spans="1:3">
      <c r="A4060" t="s">
        <v>8870</v>
      </c>
      <c r="B4060" t="s">
        <v>8871</v>
      </c>
      <c r="C4060" t="str">
        <f t="shared" si="63"/>
        <v>NPMechi</v>
      </c>
    </row>
    <row r="4061" spans="1:3">
      <c r="A4061" t="s">
        <v>8874</v>
      </c>
      <c r="B4061" t="s">
        <v>8875</v>
      </c>
      <c r="C4061" t="str">
        <f t="shared" si="63"/>
        <v>NPSagarmatha</v>
      </c>
    </row>
    <row r="4062" spans="1:3">
      <c r="A4062" t="s">
        <v>8876</v>
      </c>
      <c r="B4062" t="s">
        <v>8877</v>
      </c>
      <c r="C4062" t="str">
        <f t="shared" si="63"/>
        <v>NPFar Western</v>
      </c>
    </row>
    <row r="4063" spans="1:3">
      <c r="A4063" t="s">
        <v>8876</v>
      </c>
      <c r="B4063" t="s">
        <v>8878</v>
      </c>
      <c r="C4063" t="str">
        <f t="shared" si="63"/>
        <v>NPSudur Pashchimanchal</v>
      </c>
    </row>
    <row r="4064" spans="1:3">
      <c r="A4064" t="s">
        <v>8881</v>
      </c>
      <c r="B4064" t="s">
        <v>8882</v>
      </c>
      <c r="C4064" t="str">
        <f t="shared" si="63"/>
        <v>NPMahakali</v>
      </c>
    </row>
    <row r="4065" spans="1:3">
      <c r="A4065" t="s">
        <v>8879</v>
      </c>
      <c r="B4065" t="s">
        <v>8880</v>
      </c>
      <c r="C4065" t="str">
        <f t="shared" si="63"/>
        <v>NPSeti</v>
      </c>
    </row>
    <row r="4066" spans="1:3">
      <c r="A4066" t="s">
        <v>13469</v>
      </c>
      <c r="B4066" t="s">
        <v>13657</v>
      </c>
      <c r="C4066" t="str">
        <f t="shared" si="63"/>
        <v>NPProvince 1</v>
      </c>
    </row>
    <row r="4067" spans="1:3">
      <c r="A4067" t="s">
        <v>13469</v>
      </c>
      <c r="B4067" t="s">
        <v>13658</v>
      </c>
      <c r="C4067" t="str">
        <f t="shared" si="63"/>
        <v>NPPradesh 1</v>
      </c>
    </row>
    <row r="4068" spans="1:3">
      <c r="A4068" t="s">
        <v>13470</v>
      </c>
      <c r="B4068" t="s">
        <v>13659</v>
      </c>
      <c r="C4068" t="str">
        <f t="shared" si="63"/>
        <v>NPProvince 2</v>
      </c>
    </row>
    <row r="4069" spans="1:3">
      <c r="A4069" t="s">
        <v>13470</v>
      </c>
      <c r="B4069" t="s">
        <v>13660</v>
      </c>
      <c r="C4069" t="str">
        <f t="shared" si="63"/>
        <v>NPPradesh 2</v>
      </c>
    </row>
    <row r="4070" spans="1:3">
      <c r="A4070" t="s">
        <v>13471</v>
      </c>
      <c r="B4070" t="s">
        <v>13661</v>
      </c>
      <c r="C4070" t="str">
        <f t="shared" si="63"/>
        <v>NPProvince 3</v>
      </c>
    </row>
    <row r="4071" spans="1:3">
      <c r="A4071" t="s">
        <v>13471</v>
      </c>
      <c r="B4071" t="s">
        <v>13662</v>
      </c>
      <c r="C4071" t="str">
        <f t="shared" si="63"/>
        <v>NPPradesh 3</v>
      </c>
    </row>
    <row r="4072" spans="1:3">
      <c r="A4072" t="s">
        <v>13472</v>
      </c>
      <c r="B4072" t="s">
        <v>8895</v>
      </c>
      <c r="C4072" t="str">
        <f t="shared" si="63"/>
        <v>NPGandaki</v>
      </c>
    </row>
    <row r="4073" spans="1:3">
      <c r="A4073" t="s">
        <v>13472</v>
      </c>
      <c r="B4073" t="s">
        <v>8895</v>
      </c>
      <c r="C4073" t="str">
        <f t="shared" si="63"/>
        <v>NPGandaki</v>
      </c>
    </row>
    <row r="4074" spans="1:3">
      <c r="A4074" t="s">
        <v>13473</v>
      </c>
      <c r="B4074" t="s">
        <v>13663</v>
      </c>
      <c r="C4074" t="str">
        <f t="shared" si="63"/>
        <v>NPProvince 5</v>
      </c>
    </row>
    <row r="4075" spans="1:3">
      <c r="A4075" t="s">
        <v>13473</v>
      </c>
      <c r="B4075" t="s">
        <v>13664</v>
      </c>
      <c r="C4075" t="str">
        <f t="shared" si="63"/>
        <v>NPPradesh 5</v>
      </c>
    </row>
    <row r="4076" spans="1:3">
      <c r="A4076" t="s">
        <v>13474</v>
      </c>
      <c r="B4076" t="s">
        <v>8889</v>
      </c>
      <c r="C4076" t="str">
        <f t="shared" si="63"/>
        <v>NPKarnali</v>
      </c>
    </row>
    <row r="4077" spans="1:3">
      <c r="A4077" t="s">
        <v>13474</v>
      </c>
      <c r="B4077" t="s">
        <v>8889</v>
      </c>
      <c r="C4077" t="str">
        <f t="shared" si="63"/>
        <v>NPKarnali</v>
      </c>
    </row>
    <row r="4078" spans="1:3">
      <c r="A4078" t="s">
        <v>13475</v>
      </c>
      <c r="B4078" t="s">
        <v>13665</v>
      </c>
      <c r="C4078" t="str">
        <f t="shared" si="63"/>
        <v>NPProvince 7</v>
      </c>
    </row>
    <row r="4079" spans="1:3">
      <c r="A4079" t="s">
        <v>13475</v>
      </c>
      <c r="B4079" t="s">
        <v>13666</v>
      </c>
      <c r="C4079" t="str">
        <f t="shared" si="63"/>
        <v>NPPradesh 7</v>
      </c>
    </row>
    <row r="4080" spans="1:3">
      <c r="A4080" t="s">
        <v>8908</v>
      </c>
      <c r="B4080" t="s">
        <v>8909</v>
      </c>
      <c r="C4080" t="str">
        <f t="shared" si="63"/>
        <v>NRAiwo</v>
      </c>
    </row>
    <row r="4081" spans="1:3">
      <c r="A4081" t="s">
        <v>8908</v>
      </c>
      <c r="B4081" t="s">
        <v>8909</v>
      </c>
      <c r="C4081" t="str">
        <f t="shared" si="63"/>
        <v>NRAiwo</v>
      </c>
    </row>
    <row r="4082" spans="1:3">
      <c r="A4082" t="s">
        <v>8918</v>
      </c>
      <c r="B4082" t="s">
        <v>8919</v>
      </c>
      <c r="C4082" t="str">
        <f t="shared" si="63"/>
        <v>NRAnabar</v>
      </c>
    </row>
    <row r="4083" spans="1:3">
      <c r="A4083" t="s">
        <v>8918</v>
      </c>
      <c r="B4083" t="s">
        <v>8919</v>
      </c>
      <c r="C4083" t="str">
        <f t="shared" si="63"/>
        <v>NRAnabar</v>
      </c>
    </row>
    <row r="4084" spans="1:3">
      <c r="A4084" t="s">
        <v>8910</v>
      </c>
      <c r="B4084" t="s">
        <v>8911</v>
      </c>
      <c r="C4084" t="str">
        <f t="shared" si="63"/>
        <v>NRAnetan</v>
      </c>
    </row>
    <row r="4085" spans="1:3">
      <c r="A4085" t="s">
        <v>8910</v>
      </c>
      <c r="B4085" t="s">
        <v>8911</v>
      </c>
      <c r="C4085" t="str">
        <f t="shared" si="63"/>
        <v>NRAnetan</v>
      </c>
    </row>
    <row r="4086" spans="1:3">
      <c r="A4086" t="s">
        <v>8920</v>
      </c>
      <c r="B4086" t="s">
        <v>8921</v>
      </c>
      <c r="C4086" t="str">
        <f t="shared" si="63"/>
        <v>NRAnibare</v>
      </c>
    </row>
    <row r="4087" spans="1:3">
      <c r="A4087" t="s">
        <v>8920</v>
      </c>
      <c r="B4087" t="s">
        <v>8921</v>
      </c>
      <c r="C4087" t="str">
        <f t="shared" si="63"/>
        <v>NRAnibare</v>
      </c>
    </row>
    <row r="4088" spans="1:3">
      <c r="A4088" t="s">
        <v>8926</v>
      </c>
      <c r="B4088" t="s">
        <v>13667</v>
      </c>
      <c r="C4088" t="str">
        <f t="shared" si="63"/>
        <v>NRBaitsi</v>
      </c>
    </row>
    <row r="4089" spans="1:3">
      <c r="A4089" t="s">
        <v>8926</v>
      </c>
      <c r="B4089" t="s">
        <v>13667</v>
      </c>
      <c r="C4089" t="str">
        <f t="shared" si="63"/>
        <v>NRBaitsi</v>
      </c>
    </row>
    <row r="4090" spans="1:3">
      <c r="A4090" t="s">
        <v>8927</v>
      </c>
      <c r="B4090" t="s">
        <v>8928</v>
      </c>
      <c r="C4090" t="str">
        <f t="shared" si="63"/>
        <v>NRBoe</v>
      </c>
    </row>
    <row r="4091" spans="1:3">
      <c r="A4091" t="s">
        <v>8927</v>
      </c>
      <c r="B4091" t="s">
        <v>8928</v>
      </c>
      <c r="C4091" t="str">
        <f t="shared" si="63"/>
        <v>NRBoe</v>
      </c>
    </row>
    <row r="4092" spans="1:3">
      <c r="A4092" t="s">
        <v>8922</v>
      </c>
      <c r="B4092" t="s">
        <v>8923</v>
      </c>
      <c r="C4092" t="str">
        <f t="shared" si="63"/>
        <v>NRBuada</v>
      </c>
    </row>
    <row r="4093" spans="1:3">
      <c r="A4093" t="s">
        <v>8922</v>
      </c>
      <c r="B4093" t="s">
        <v>8923</v>
      </c>
      <c r="C4093" t="str">
        <f t="shared" si="63"/>
        <v>NRBuada</v>
      </c>
    </row>
    <row r="4094" spans="1:3">
      <c r="A4094" t="s">
        <v>8912</v>
      </c>
      <c r="B4094" t="s">
        <v>8913</v>
      </c>
      <c r="C4094" t="str">
        <f t="shared" si="63"/>
        <v>NRDenigomodu</v>
      </c>
    </row>
    <row r="4095" spans="1:3">
      <c r="A4095" t="s">
        <v>8912</v>
      </c>
      <c r="B4095" t="s">
        <v>8913</v>
      </c>
      <c r="C4095" t="str">
        <f t="shared" si="63"/>
        <v>NRDenigomodu</v>
      </c>
    </row>
    <row r="4096" spans="1:3">
      <c r="A4096" t="s">
        <v>8916</v>
      </c>
      <c r="B4096" t="s">
        <v>8917</v>
      </c>
      <c r="C4096" t="str">
        <f t="shared" si="63"/>
        <v>NREwa</v>
      </c>
    </row>
    <row r="4097" spans="1:3">
      <c r="A4097" t="s">
        <v>8916</v>
      </c>
      <c r="B4097" t="s">
        <v>8917</v>
      </c>
      <c r="C4097" t="str">
        <f t="shared" si="63"/>
        <v>NREwa</v>
      </c>
    </row>
    <row r="4098" spans="1:3">
      <c r="A4098" t="s">
        <v>8914</v>
      </c>
      <c r="B4098" t="s">
        <v>8915</v>
      </c>
      <c r="C4098" t="str">
        <f t="shared" si="63"/>
        <v>NRIjuw</v>
      </c>
    </row>
    <row r="4099" spans="1:3">
      <c r="A4099" t="s">
        <v>8914</v>
      </c>
      <c r="B4099" t="s">
        <v>8915</v>
      </c>
      <c r="C4099" t="str">
        <f t="shared" ref="C4099:C4162" si="64">LEFT(A4099,2)&amp;B4099</f>
        <v>NRIjuw</v>
      </c>
    </row>
    <row r="4100" spans="1:3">
      <c r="A4100" t="s">
        <v>8929</v>
      </c>
      <c r="B4100" t="s">
        <v>8930</v>
      </c>
      <c r="C4100" t="str">
        <f t="shared" si="64"/>
        <v>NRMeneng</v>
      </c>
    </row>
    <row r="4101" spans="1:3">
      <c r="A4101" t="s">
        <v>8929</v>
      </c>
      <c r="B4101" t="s">
        <v>8930</v>
      </c>
      <c r="C4101" t="str">
        <f t="shared" si="64"/>
        <v>NRMeneng</v>
      </c>
    </row>
    <row r="4102" spans="1:3">
      <c r="A4102" t="s">
        <v>8931</v>
      </c>
      <c r="B4102" t="s">
        <v>8932</v>
      </c>
      <c r="C4102" t="str">
        <f t="shared" si="64"/>
        <v>NRNibok</v>
      </c>
    </row>
    <row r="4103" spans="1:3">
      <c r="A4103" t="s">
        <v>8931</v>
      </c>
      <c r="B4103" t="s">
        <v>8932</v>
      </c>
      <c r="C4103" t="str">
        <f t="shared" si="64"/>
        <v>NRNibok</v>
      </c>
    </row>
    <row r="4104" spans="1:3">
      <c r="A4104" t="s">
        <v>8924</v>
      </c>
      <c r="B4104" t="s">
        <v>8925</v>
      </c>
      <c r="C4104" t="str">
        <f t="shared" si="64"/>
        <v>NRUaboe</v>
      </c>
    </row>
    <row r="4105" spans="1:3">
      <c r="A4105" t="s">
        <v>8924</v>
      </c>
      <c r="B4105" t="s">
        <v>8925</v>
      </c>
      <c r="C4105" t="str">
        <f t="shared" si="64"/>
        <v>NRUaboe</v>
      </c>
    </row>
    <row r="4106" spans="1:3">
      <c r="A4106" t="s">
        <v>8933</v>
      </c>
      <c r="B4106" t="s">
        <v>8934</v>
      </c>
      <c r="C4106" t="str">
        <f t="shared" si="64"/>
        <v>NRYaren</v>
      </c>
    </row>
    <row r="4107" spans="1:3">
      <c r="A4107" t="s">
        <v>8933</v>
      </c>
      <c r="B4107" t="s">
        <v>8934</v>
      </c>
      <c r="C4107" t="str">
        <f t="shared" si="64"/>
        <v>NRYaren</v>
      </c>
    </row>
    <row r="4108" spans="1:3">
      <c r="A4108" t="s">
        <v>8938</v>
      </c>
      <c r="B4108" t="s">
        <v>2162</v>
      </c>
      <c r="C4108" t="str">
        <f t="shared" si="64"/>
        <v>NZAuckland</v>
      </c>
    </row>
    <row r="4109" spans="1:3">
      <c r="A4109" t="s">
        <v>8938</v>
      </c>
      <c r="B4109" t="s">
        <v>8939</v>
      </c>
      <c r="C4109" t="str">
        <f t="shared" si="64"/>
        <v>NZTāmaki-makau-rau</v>
      </c>
    </row>
    <row r="4110" spans="1:3">
      <c r="A4110" t="s">
        <v>8949</v>
      </c>
      <c r="B4110" t="s">
        <v>8950</v>
      </c>
      <c r="C4110" t="str">
        <f t="shared" si="64"/>
        <v>NZBay of Plenty</v>
      </c>
    </row>
    <row r="4111" spans="1:3">
      <c r="A4111" t="s">
        <v>8949</v>
      </c>
      <c r="B4111" t="s">
        <v>8951</v>
      </c>
      <c r="C4111" t="str">
        <f t="shared" si="64"/>
        <v>NZTe Moana a Toi Te Huatahi</v>
      </c>
    </row>
    <row r="4112" spans="1:3">
      <c r="A4112" t="s">
        <v>8952</v>
      </c>
      <c r="B4112" t="s">
        <v>8953</v>
      </c>
      <c r="C4112" t="str">
        <f t="shared" si="64"/>
        <v>NZCanterbury</v>
      </c>
    </row>
    <row r="4113" spans="1:3">
      <c r="A4113" t="s">
        <v>8952</v>
      </c>
      <c r="B4113" t="s">
        <v>8954</v>
      </c>
      <c r="C4113" t="str">
        <f t="shared" si="64"/>
        <v>NZWaitaha</v>
      </c>
    </row>
    <row r="4114" spans="1:3">
      <c r="A4114" t="s">
        <v>8940</v>
      </c>
      <c r="B4114" t="s">
        <v>8941</v>
      </c>
      <c r="C4114" t="str">
        <f t="shared" si="64"/>
        <v>NZGisborne</v>
      </c>
    </row>
    <row r="4115" spans="1:3">
      <c r="A4115" t="s">
        <v>8940</v>
      </c>
      <c r="B4115" t="s">
        <v>8942</v>
      </c>
      <c r="C4115" t="str">
        <f t="shared" si="64"/>
        <v>NZTūranga nui a Kiwa</v>
      </c>
    </row>
    <row r="4116" spans="1:3">
      <c r="A4116" t="s">
        <v>8943</v>
      </c>
      <c r="B4116" t="s">
        <v>8944</v>
      </c>
      <c r="C4116" t="str">
        <f t="shared" si="64"/>
        <v>NZHawke's Bay</v>
      </c>
    </row>
    <row r="4117" spans="1:3">
      <c r="A4117" t="s">
        <v>8943</v>
      </c>
      <c r="B4117" t="s">
        <v>8945</v>
      </c>
      <c r="C4117" t="str">
        <f t="shared" si="64"/>
        <v>NZTe Matau a Māui</v>
      </c>
    </row>
    <row r="4118" spans="1:3">
      <c r="A4118" t="s">
        <v>8955</v>
      </c>
      <c r="B4118" t="s">
        <v>8956</v>
      </c>
      <c r="C4118" t="str">
        <f t="shared" si="64"/>
        <v>NZMarlborough</v>
      </c>
    </row>
    <row r="4119" spans="1:3">
      <c r="A4119" t="s">
        <v>8946</v>
      </c>
      <c r="B4119" t="s">
        <v>8948</v>
      </c>
      <c r="C4119" t="str">
        <f t="shared" si="64"/>
        <v>NZManawatu-Wanganui</v>
      </c>
    </row>
    <row r="4120" spans="1:3">
      <c r="A4120" t="s">
        <v>8946</v>
      </c>
      <c r="B4120" t="s">
        <v>8947</v>
      </c>
      <c r="C4120" t="str">
        <f t="shared" si="64"/>
        <v>NZManawatu Whanganui</v>
      </c>
    </row>
    <row r="4121" spans="1:3">
      <c r="A4121" t="s">
        <v>8957</v>
      </c>
      <c r="B4121" t="s">
        <v>8958</v>
      </c>
      <c r="C4121" t="str">
        <f t="shared" si="64"/>
        <v>NZNelson</v>
      </c>
    </row>
    <row r="4122" spans="1:3">
      <c r="A4122" t="s">
        <v>8957</v>
      </c>
      <c r="B4122" t="s">
        <v>8959</v>
      </c>
      <c r="C4122" t="str">
        <f t="shared" si="64"/>
        <v>NZWhakatū</v>
      </c>
    </row>
    <row r="4123" spans="1:3">
      <c r="A4123" t="s">
        <v>8960</v>
      </c>
      <c r="B4123" t="s">
        <v>8961</v>
      </c>
      <c r="C4123" t="str">
        <f t="shared" si="64"/>
        <v>NZNorthland</v>
      </c>
    </row>
    <row r="4124" spans="1:3">
      <c r="A4124" t="s">
        <v>8960</v>
      </c>
      <c r="B4124" t="s">
        <v>8962</v>
      </c>
      <c r="C4124" t="str">
        <f t="shared" si="64"/>
        <v>NZTe Tai tokerau</v>
      </c>
    </row>
    <row r="4125" spans="1:3">
      <c r="A4125" t="s">
        <v>8965</v>
      </c>
      <c r="B4125" t="s">
        <v>8967</v>
      </c>
      <c r="C4125" t="str">
        <f t="shared" si="64"/>
        <v>NZOtago</v>
      </c>
    </row>
    <row r="4126" spans="1:3">
      <c r="A4126" t="s">
        <v>8965</v>
      </c>
      <c r="B4126" t="s">
        <v>8966</v>
      </c>
      <c r="C4126" t="str">
        <f t="shared" si="64"/>
        <v>NZŌ Tākou</v>
      </c>
    </row>
    <row r="4127" spans="1:3">
      <c r="A4127" t="s">
        <v>8968</v>
      </c>
      <c r="B4127" t="s">
        <v>8969</v>
      </c>
      <c r="C4127" t="str">
        <f t="shared" si="64"/>
        <v>NZSouthland</v>
      </c>
    </row>
    <row r="4128" spans="1:3">
      <c r="A4128" t="s">
        <v>8968</v>
      </c>
      <c r="B4128" t="s">
        <v>8970</v>
      </c>
      <c r="C4128" t="str">
        <f t="shared" si="64"/>
        <v>NZMurihiku</v>
      </c>
    </row>
    <row r="4129" spans="1:3">
      <c r="A4129" t="s">
        <v>8963</v>
      </c>
      <c r="B4129" t="s">
        <v>8964</v>
      </c>
      <c r="C4129" t="str">
        <f t="shared" si="64"/>
        <v>NZTasman</v>
      </c>
    </row>
    <row r="4130" spans="1:3">
      <c r="A4130" t="s">
        <v>8971</v>
      </c>
      <c r="B4130" t="s">
        <v>8972</v>
      </c>
      <c r="C4130" t="str">
        <f t="shared" si="64"/>
        <v>NZTaranaki</v>
      </c>
    </row>
    <row r="4131" spans="1:3">
      <c r="A4131" t="s">
        <v>8971</v>
      </c>
      <c r="B4131" t="s">
        <v>8972</v>
      </c>
      <c r="C4131" t="str">
        <f t="shared" si="64"/>
        <v>NZTaranaki</v>
      </c>
    </row>
    <row r="4132" spans="1:3">
      <c r="A4132" t="s">
        <v>8975</v>
      </c>
      <c r="B4132" t="s">
        <v>8976</v>
      </c>
      <c r="C4132" t="str">
        <f t="shared" si="64"/>
        <v>NZWellington</v>
      </c>
    </row>
    <row r="4133" spans="1:3">
      <c r="A4133" t="s">
        <v>8975</v>
      </c>
      <c r="B4133" t="s">
        <v>8977</v>
      </c>
      <c r="C4133" t="str">
        <f t="shared" si="64"/>
        <v>NZTe Whanga-nui-a-Tara</v>
      </c>
    </row>
    <row r="4134" spans="1:3">
      <c r="A4134" t="s">
        <v>8973</v>
      </c>
      <c r="B4134" t="s">
        <v>8974</v>
      </c>
      <c r="C4134" t="str">
        <f t="shared" si="64"/>
        <v>NZWaikato</v>
      </c>
    </row>
    <row r="4135" spans="1:3">
      <c r="A4135" t="s">
        <v>8978</v>
      </c>
      <c r="B4135" t="s">
        <v>8979</v>
      </c>
      <c r="C4135" t="str">
        <f t="shared" si="64"/>
        <v>NZWest Coast</v>
      </c>
    </row>
    <row r="4136" spans="1:3">
      <c r="A4136" t="s">
        <v>8978</v>
      </c>
      <c r="B4136" t="s">
        <v>8980</v>
      </c>
      <c r="C4136" t="str">
        <f t="shared" si="64"/>
        <v>NZTe Taihau ā uru</v>
      </c>
    </row>
    <row r="4137" spans="1:3">
      <c r="A4137" t="s">
        <v>8935</v>
      </c>
      <c r="B4137" t="s">
        <v>8937</v>
      </c>
      <c r="C4137" t="str">
        <f t="shared" si="64"/>
        <v>NZChatham Islands Territory</v>
      </c>
    </row>
    <row r="4138" spans="1:3">
      <c r="A4138" t="s">
        <v>8935</v>
      </c>
      <c r="B4138" t="s">
        <v>8936</v>
      </c>
      <c r="C4138" t="str">
        <f t="shared" si="64"/>
        <v>NZWharekauri</v>
      </c>
    </row>
    <row r="4139" spans="1:3">
      <c r="A4139" t="s">
        <v>8995</v>
      </c>
      <c r="B4139" t="s">
        <v>8996</v>
      </c>
      <c r="C4139" t="str">
        <f t="shared" si="64"/>
        <v>OMJanūb al Bāţinah</v>
      </c>
    </row>
    <row r="4140" spans="1:3">
      <c r="A4140" t="s">
        <v>8997</v>
      </c>
      <c r="B4140" t="s">
        <v>8998</v>
      </c>
      <c r="C4140" t="str">
        <f t="shared" si="64"/>
        <v>OMShamāl al Bāţinah</v>
      </c>
    </row>
    <row r="4141" spans="1:3">
      <c r="A4141" t="s">
        <v>8985</v>
      </c>
      <c r="B4141" t="s">
        <v>8986</v>
      </c>
      <c r="C4141" t="str">
        <f t="shared" si="64"/>
        <v>OMAl Buraymī</v>
      </c>
    </row>
    <row r="4142" spans="1:3">
      <c r="A4142" t="s">
        <v>8989</v>
      </c>
      <c r="B4142" t="s">
        <v>8990</v>
      </c>
      <c r="C4142" t="str">
        <f t="shared" si="64"/>
        <v>OMAd Dākhilīyah</v>
      </c>
    </row>
    <row r="4143" spans="1:3">
      <c r="A4143" t="s">
        <v>8981</v>
      </c>
      <c r="B4143" t="s">
        <v>8982</v>
      </c>
      <c r="C4143" t="str">
        <f t="shared" si="64"/>
        <v>OMMasqaţ</v>
      </c>
    </row>
    <row r="4144" spans="1:3">
      <c r="A4144" t="s">
        <v>8987</v>
      </c>
      <c r="B4144" t="s">
        <v>8988</v>
      </c>
      <c r="C4144" t="str">
        <f t="shared" si="64"/>
        <v>OMMusandam</v>
      </c>
    </row>
    <row r="4145" spans="1:3">
      <c r="A4145" t="s">
        <v>8999</v>
      </c>
      <c r="B4145" t="s">
        <v>9000</v>
      </c>
      <c r="C4145" t="str">
        <f t="shared" si="64"/>
        <v>OMJanūb ash Sharqīyah</v>
      </c>
    </row>
    <row r="4146" spans="1:3">
      <c r="A4146" t="s">
        <v>9001</v>
      </c>
      <c r="B4146" t="s">
        <v>9002</v>
      </c>
      <c r="C4146" t="str">
        <f t="shared" si="64"/>
        <v>OMShamāl ash Sharqīyah</v>
      </c>
    </row>
    <row r="4147" spans="1:3">
      <c r="A4147" t="s">
        <v>8991</v>
      </c>
      <c r="B4147" t="s">
        <v>8992</v>
      </c>
      <c r="C4147" t="str">
        <f t="shared" si="64"/>
        <v>OMAl Wusţá</v>
      </c>
    </row>
    <row r="4148" spans="1:3">
      <c r="A4148" t="s">
        <v>8993</v>
      </c>
      <c r="B4148" t="s">
        <v>8994</v>
      </c>
      <c r="C4148" t="str">
        <f t="shared" si="64"/>
        <v>OMAz̧ Z̧āhirah</v>
      </c>
    </row>
    <row r="4149" spans="1:3">
      <c r="A4149" t="s">
        <v>8983</v>
      </c>
      <c r="B4149" t="s">
        <v>8984</v>
      </c>
      <c r="C4149" t="str">
        <f t="shared" si="64"/>
        <v>OMZ̧ufār</v>
      </c>
    </row>
    <row r="4150" spans="1:3">
      <c r="A4150" t="s">
        <v>9021</v>
      </c>
      <c r="B4150" t="s">
        <v>9022</v>
      </c>
      <c r="C4150" t="str">
        <f t="shared" si="64"/>
        <v>PAEmberá</v>
      </c>
    </row>
    <row r="4151" spans="1:3">
      <c r="A4151" t="s">
        <v>9020</v>
      </c>
      <c r="B4151" t="s">
        <v>13668</v>
      </c>
      <c r="C4151" t="str">
        <f t="shared" si="64"/>
        <v>PAGuna Yala</v>
      </c>
    </row>
    <row r="4152" spans="1:3">
      <c r="A4152" t="s">
        <v>9009</v>
      </c>
      <c r="B4152" t="s">
        <v>9010</v>
      </c>
      <c r="C4152" t="str">
        <f t="shared" si="64"/>
        <v>PANgöbe-Buglé</v>
      </c>
    </row>
    <row r="4153" spans="1:3">
      <c r="A4153" t="s">
        <v>9003</v>
      </c>
      <c r="B4153" t="s">
        <v>9004</v>
      </c>
      <c r="C4153" t="str">
        <f t="shared" si="64"/>
        <v>PABocas del Toro</v>
      </c>
    </row>
    <row r="4154" spans="1:3">
      <c r="A4154" t="s">
        <v>9017</v>
      </c>
      <c r="B4154" t="s">
        <v>9018</v>
      </c>
      <c r="C4154" t="str">
        <f t="shared" si="64"/>
        <v>PAPanamá Oeste</v>
      </c>
    </row>
    <row r="4155" spans="1:3">
      <c r="A4155" t="s">
        <v>9005</v>
      </c>
      <c r="B4155" t="s">
        <v>9006</v>
      </c>
      <c r="C4155" t="str">
        <f t="shared" si="64"/>
        <v>PACoclé</v>
      </c>
    </row>
    <row r="4156" spans="1:3">
      <c r="A4156" t="s">
        <v>9019</v>
      </c>
      <c r="B4156" t="s">
        <v>5762</v>
      </c>
      <c r="C4156" t="str">
        <f t="shared" si="64"/>
        <v>PAColón</v>
      </c>
    </row>
    <row r="4157" spans="1:3">
      <c r="A4157" t="s">
        <v>9011</v>
      </c>
      <c r="B4157" t="s">
        <v>9012</v>
      </c>
      <c r="C4157" t="str">
        <f t="shared" si="64"/>
        <v>PAChiriquí</v>
      </c>
    </row>
    <row r="4158" spans="1:3">
      <c r="A4158" t="s">
        <v>9007</v>
      </c>
      <c r="B4158" t="s">
        <v>9008</v>
      </c>
      <c r="C4158" t="str">
        <f t="shared" si="64"/>
        <v>PADarién</v>
      </c>
    </row>
    <row r="4159" spans="1:3">
      <c r="A4159" t="s">
        <v>9025</v>
      </c>
      <c r="B4159" t="s">
        <v>9026</v>
      </c>
      <c r="C4159" t="str">
        <f t="shared" si="64"/>
        <v>PAHerrera</v>
      </c>
    </row>
    <row r="4160" spans="1:3">
      <c r="A4160" t="s">
        <v>9013</v>
      </c>
      <c r="B4160" t="s">
        <v>9014</v>
      </c>
      <c r="C4160" t="str">
        <f t="shared" si="64"/>
        <v>PALos Santos</v>
      </c>
    </row>
    <row r="4161" spans="1:3">
      <c r="A4161" t="s">
        <v>9015</v>
      </c>
      <c r="B4161" t="s">
        <v>9016</v>
      </c>
      <c r="C4161" t="str">
        <f t="shared" si="64"/>
        <v>PAPanamá</v>
      </c>
    </row>
    <row r="4162" spans="1:3">
      <c r="A4162" t="s">
        <v>9023</v>
      </c>
      <c r="B4162" t="s">
        <v>9024</v>
      </c>
      <c r="C4162" t="str">
        <f t="shared" si="64"/>
        <v>PAVeraguas</v>
      </c>
    </row>
    <row r="4163" spans="1:3">
      <c r="A4163" t="s">
        <v>9072</v>
      </c>
      <c r="B4163" t="s">
        <v>9073</v>
      </c>
      <c r="C4163" t="str">
        <f t="shared" ref="C4163:C4226" si="65">LEFT(A4163,2)&amp;B4163</f>
        <v>PEAmasunu</v>
      </c>
    </row>
    <row r="4164" spans="1:3">
      <c r="A4164" t="s">
        <v>9072</v>
      </c>
      <c r="B4164" t="s">
        <v>9074</v>
      </c>
      <c r="C4164" t="str">
        <f t="shared" si="65"/>
        <v>PEAmarumayu</v>
      </c>
    </row>
    <row r="4165" spans="1:3">
      <c r="A4165" t="s">
        <v>9072</v>
      </c>
      <c r="B4165" t="s">
        <v>1687</v>
      </c>
      <c r="C4165" t="str">
        <f t="shared" si="65"/>
        <v>PEAmazonas</v>
      </c>
    </row>
    <row r="4166" spans="1:3">
      <c r="A4166" t="s">
        <v>9034</v>
      </c>
      <c r="B4166" t="s">
        <v>9036</v>
      </c>
      <c r="C4166" t="str">
        <f t="shared" si="65"/>
        <v>PEAnkashu</v>
      </c>
    </row>
    <row r="4167" spans="1:3">
      <c r="A4167" t="s">
        <v>9034</v>
      </c>
      <c r="B4167" t="s">
        <v>9035</v>
      </c>
      <c r="C4167" t="str">
        <f t="shared" si="65"/>
        <v>PEAnqash</v>
      </c>
    </row>
    <row r="4168" spans="1:3">
      <c r="A4168" t="s">
        <v>9034</v>
      </c>
      <c r="B4168" t="s">
        <v>9037</v>
      </c>
      <c r="C4168" t="str">
        <f t="shared" si="65"/>
        <v>PEAncash</v>
      </c>
    </row>
    <row r="4169" spans="1:3">
      <c r="A4169" t="s">
        <v>9049</v>
      </c>
      <c r="B4169" t="s">
        <v>9051</v>
      </c>
      <c r="C4169" t="str">
        <f t="shared" si="65"/>
        <v>PEApurimaq</v>
      </c>
    </row>
    <row r="4170" spans="1:3">
      <c r="A4170" t="s">
        <v>9049</v>
      </c>
      <c r="B4170" t="s">
        <v>9051</v>
      </c>
      <c r="C4170" t="str">
        <f t="shared" si="65"/>
        <v>PEApurimaq</v>
      </c>
    </row>
    <row r="4171" spans="1:3">
      <c r="A4171" t="s">
        <v>9049</v>
      </c>
      <c r="B4171" t="s">
        <v>9050</v>
      </c>
      <c r="C4171" t="str">
        <f t="shared" si="65"/>
        <v>PEApurímac</v>
      </c>
    </row>
    <row r="4172" spans="1:3">
      <c r="A4172" t="s">
        <v>9075</v>
      </c>
      <c r="B4172" t="s">
        <v>9077</v>
      </c>
      <c r="C4172" t="str">
        <f t="shared" si="65"/>
        <v>PEArikipa</v>
      </c>
    </row>
    <row r="4173" spans="1:3">
      <c r="A4173" t="s">
        <v>9075</v>
      </c>
      <c r="B4173" t="s">
        <v>9076</v>
      </c>
      <c r="C4173" t="str">
        <f t="shared" si="65"/>
        <v>PEAriqipa</v>
      </c>
    </row>
    <row r="4174" spans="1:3">
      <c r="A4174" t="s">
        <v>9075</v>
      </c>
      <c r="B4174" t="s">
        <v>9078</v>
      </c>
      <c r="C4174" t="str">
        <f t="shared" si="65"/>
        <v>PEArequipa</v>
      </c>
    </row>
    <row r="4175" spans="1:3">
      <c r="A4175" t="s">
        <v>9027</v>
      </c>
      <c r="B4175" t="s">
        <v>9030</v>
      </c>
      <c r="C4175" t="str">
        <f t="shared" si="65"/>
        <v>PEAyaquchu</v>
      </c>
    </row>
    <row r="4176" spans="1:3">
      <c r="A4176" t="s">
        <v>9027</v>
      </c>
      <c r="B4176" t="s">
        <v>9029</v>
      </c>
      <c r="C4176" t="str">
        <f t="shared" si="65"/>
        <v>PEAyakuchu</v>
      </c>
    </row>
    <row r="4177" spans="1:3">
      <c r="A4177" t="s">
        <v>9027</v>
      </c>
      <c r="B4177" t="s">
        <v>9028</v>
      </c>
      <c r="C4177" t="str">
        <f t="shared" si="65"/>
        <v>PEAyacucho</v>
      </c>
    </row>
    <row r="4178" spans="1:3">
      <c r="A4178" t="s">
        <v>9082</v>
      </c>
      <c r="B4178" t="s">
        <v>9084</v>
      </c>
      <c r="C4178" t="str">
        <f t="shared" si="65"/>
        <v>PEQajamarka</v>
      </c>
    </row>
    <row r="4179" spans="1:3">
      <c r="A4179" t="s">
        <v>9082</v>
      </c>
      <c r="B4179" t="s">
        <v>9083</v>
      </c>
      <c r="C4179" t="str">
        <f t="shared" si="65"/>
        <v>PEKashamarka</v>
      </c>
    </row>
    <row r="4180" spans="1:3">
      <c r="A4180" t="s">
        <v>9082</v>
      </c>
      <c r="B4180" t="s">
        <v>9085</v>
      </c>
      <c r="C4180" t="str">
        <f t="shared" si="65"/>
        <v>PECajamarca</v>
      </c>
    </row>
    <row r="4181" spans="1:3">
      <c r="A4181" t="s">
        <v>9068</v>
      </c>
      <c r="B4181" t="s">
        <v>9071</v>
      </c>
      <c r="C4181" t="str">
        <f t="shared" si="65"/>
        <v>PEKallao</v>
      </c>
    </row>
    <row r="4182" spans="1:3">
      <c r="A4182" t="s">
        <v>9068</v>
      </c>
      <c r="B4182" t="s">
        <v>9070</v>
      </c>
      <c r="C4182" t="str">
        <f t="shared" si="65"/>
        <v>PEQallaw</v>
      </c>
    </row>
    <row r="4183" spans="1:3">
      <c r="A4183" t="s">
        <v>9068</v>
      </c>
      <c r="B4183" t="s">
        <v>9069</v>
      </c>
      <c r="C4183" t="str">
        <f t="shared" si="65"/>
        <v>PEEl Callao</v>
      </c>
    </row>
    <row r="4184" spans="1:3">
      <c r="A4184" t="s">
        <v>9100</v>
      </c>
      <c r="B4184" t="s">
        <v>9103</v>
      </c>
      <c r="C4184" t="str">
        <f t="shared" si="65"/>
        <v>PEKusku</v>
      </c>
    </row>
    <row r="4185" spans="1:3">
      <c r="A4185" t="s">
        <v>9100</v>
      </c>
      <c r="B4185" t="s">
        <v>9102</v>
      </c>
      <c r="C4185" t="str">
        <f t="shared" si="65"/>
        <v>PEQusqu</v>
      </c>
    </row>
    <row r="4186" spans="1:3">
      <c r="A4186" t="s">
        <v>9100</v>
      </c>
      <c r="B4186" t="s">
        <v>9101</v>
      </c>
      <c r="C4186" t="str">
        <f t="shared" si="65"/>
        <v>PECusco</v>
      </c>
    </row>
    <row r="4187" spans="1:3">
      <c r="A4187" t="s">
        <v>9031</v>
      </c>
      <c r="B4187" t="s">
        <v>9033</v>
      </c>
      <c r="C4187" t="str">
        <f t="shared" si="65"/>
        <v>PEWanuku</v>
      </c>
    </row>
    <row r="4188" spans="1:3">
      <c r="A4188" t="s">
        <v>9031</v>
      </c>
      <c r="B4188" t="s">
        <v>9033</v>
      </c>
      <c r="C4188" t="str">
        <f t="shared" si="65"/>
        <v>PEWanuku</v>
      </c>
    </row>
    <row r="4189" spans="1:3">
      <c r="A4189" t="s">
        <v>9031</v>
      </c>
      <c r="B4189" t="s">
        <v>9032</v>
      </c>
      <c r="C4189" t="str">
        <f t="shared" si="65"/>
        <v>PEHuánuco</v>
      </c>
    </row>
    <row r="4190" spans="1:3">
      <c r="A4190" t="s">
        <v>9038</v>
      </c>
      <c r="B4190" t="s">
        <v>9039</v>
      </c>
      <c r="C4190" t="str">
        <f t="shared" si="65"/>
        <v>PEWankawelika</v>
      </c>
    </row>
    <row r="4191" spans="1:3">
      <c r="A4191" t="s">
        <v>9038</v>
      </c>
      <c r="B4191" t="s">
        <v>9041</v>
      </c>
      <c r="C4191" t="str">
        <f t="shared" si="65"/>
        <v>PEWankawillka</v>
      </c>
    </row>
    <row r="4192" spans="1:3">
      <c r="A4192" t="s">
        <v>9038</v>
      </c>
      <c r="B4192" t="s">
        <v>9040</v>
      </c>
      <c r="C4192" t="str">
        <f t="shared" si="65"/>
        <v>PEHuancavelica</v>
      </c>
    </row>
    <row r="4193" spans="1:3">
      <c r="A4193" t="s">
        <v>9061</v>
      </c>
      <c r="B4193" t="s">
        <v>9062</v>
      </c>
      <c r="C4193" t="str">
        <f t="shared" si="65"/>
        <v>PEIka</v>
      </c>
    </row>
    <row r="4194" spans="1:3">
      <c r="A4194" t="s">
        <v>9061</v>
      </c>
      <c r="B4194" t="s">
        <v>9062</v>
      </c>
      <c r="C4194" t="str">
        <f t="shared" si="65"/>
        <v>PEIka</v>
      </c>
    </row>
    <row r="4195" spans="1:3">
      <c r="A4195" t="s">
        <v>9061</v>
      </c>
      <c r="B4195" t="s">
        <v>1744</v>
      </c>
      <c r="C4195" t="str">
        <f t="shared" si="65"/>
        <v>PEIca</v>
      </c>
    </row>
    <row r="4196" spans="1:3">
      <c r="A4196" t="s">
        <v>9086</v>
      </c>
      <c r="B4196" t="s">
        <v>9088</v>
      </c>
      <c r="C4196" t="str">
        <f t="shared" si="65"/>
        <v>PEJunin</v>
      </c>
    </row>
    <row r="4197" spans="1:3">
      <c r="A4197" t="s">
        <v>9086</v>
      </c>
      <c r="B4197" t="s">
        <v>9089</v>
      </c>
      <c r="C4197" t="str">
        <f t="shared" si="65"/>
        <v>PEHunin</v>
      </c>
    </row>
    <row r="4198" spans="1:3">
      <c r="A4198" t="s">
        <v>9086</v>
      </c>
      <c r="B4198" t="s">
        <v>9087</v>
      </c>
      <c r="C4198" t="str">
        <f t="shared" si="65"/>
        <v>PEJunín</v>
      </c>
    </row>
    <row r="4199" spans="1:3">
      <c r="A4199" t="s">
        <v>9052</v>
      </c>
      <c r="B4199" t="s">
        <v>9053</v>
      </c>
      <c r="C4199" t="str">
        <f t="shared" si="65"/>
        <v>PELa Libertad</v>
      </c>
    </row>
    <row r="4200" spans="1:3">
      <c r="A4200" t="s">
        <v>9052</v>
      </c>
      <c r="B4200" t="s">
        <v>9054</v>
      </c>
      <c r="C4200" t="str">
        <f t="shared" si="65"/>
        <v>PEQispi kay</v>
      </c>
    </row>
    <row r="4201" spans="1:3">
      <c r="A4201" t="s">
        <v>9052</v>
      </c>
      <c r="B4201" t="s">
        <v>9053</v>
      </c>
      <c r="C4201" t="str">
        <f t="shared" si="65"/>
        <v>PELa Libertad</v>
      </c>
    </row>
    <row r="4202" spans="1:3">
      <c r="A4202" t="s">
        <v>9042</v>
      </c>
      <c r="B4202" t="s">
        <v>9043</v>
      </c>
      <c r="C4202" t="str">
        <f t="shared" si="65"/>
        <v>PELambayeque</v>
      </c>
    </row>
    <row r="4203" spans="1:3">
      <c r="A4203" t="s">
        <v>9042</v>
      </c>
      <c r="B4203" t="s">
        <v>9044</v>
      </c>
      <c r="C4203" t="str">
        <f t="shared" si="65"/>
        <v>PELampalliqi</v>
      </c>
    </row>
    <row r="4204" spans="1:3">
      <c r="A4204" t="s">
        <v>9042</v>
      </c>
      <c r="B4204" t="s">
        <v>9043</v>
      </c>
      <c r="C4204" t="str">
        <f t="shared" si="65"/>
        <v>PELambayeque</v>
      </c>
    </row>
    <row r="4205" spans="1:3">
      <c r="A4205" t="s">
        <v>9063</v>
      </c>
      <c r="B4205" t="s">
        <v>9064</v>
      </c>
      <c r="C4205" t="str">
        <f t="shared" si="65"/>
        <v>PELima</v>
      </c>
    </row>
    <row r="4206" spans="1:3">
      <c r="A4206" t="s">
        <v>9063</v>
      </c>
      <c r="B4206" t="s">
        <v>9064</v>
      </c>
      <c r="C4206" t="str">
        <f t="shared" si="65"/>
        <v>PELima</v>
      </c>
    </row>
    <row r="4207" spans="1:3">
      <c r="A4207" t="s">
        <v>9063</v>
      </c>
      <c r="B4207" t="s">
        <v>9064</v>
      </c>
      <c r="C4207" t="str">
        <f t="shared" si="65"/>
        <v>PELima</v>
      </c>
    </row>
    <row r="4208" spans="1:3">
      <c r="A4208" t="s">
        <v>9094</v>
      </c>
      <c r="B4208" t="s">
        <v>9095</v>
      </c>
      <c r="C4208" t="str">
        <f t="shared" si="65"/>
        <v>PELuritu</v>
      </c>
    </row>
    <row r="4209" spans="1:3">
      <c r="A4209" t="s">
        <v>9094</v>
      </c>
      <c r="B4209" t="s">
        <v>9095</v>
      </c>
      <c r="C4209" t="str">
        <f t="shared" si="65"/>
        <v>PELuritu</v>
      </c>
    </row>
    <row r="4210" spans="1:3">
      <c r="A4210" t="s">
        <v>9094</v>
      </c>
      <c r="B4210" t="s">
        <v>9096</v>
      </c>
      <c r="C4210" t="str">
        <f t="shared" si="65"/>
        <v>PELoreto</v>
      </c>
    </row>
    <row r="4211" spans="1:3">
      <c r="A4211" t="s">
        <v>9065</v>
      </c>
      <c r="B4211" t="s">
        <v>9067</v>
      </c>
      <c r="C4211" t="str">
        <f t="shared" si="65"/>
        <v>PEMadre de Dios</v>
      </c>
    </row>
    <row r="4212" spans="1:3">
      <c r="A4212" t="s">
        <v>9065</v>
      </c>
      <c r="B4212" t="s">
        <v>9066</v>
      </c>
      <c r="C4212" t="str">
        <f t="shared" si="65"/>
        <v>PEMayutata</v>
      </c>
    </row>
    <row r="4213" spans="1:3">
      <c r="A4213" t="s">
        <v>9065</v>
      </c>
      <c r="B4213" t="s">
        <v>9067</v>
      </c>
      <c r="C4213" t="str">
        <f t="shared" si="65"/>
        <v>PEMadre de Dios</v>
      </c>
    </row>
    <row r="4214" spans="1:3">
      <c r="A4214" t="s">
        <v>9104</v>
      </c>
      <c r="B4214" t="s">
        <v>9107</v>
      </c>
      <c r="C4214" t="str">
        <f t="shared" si="65"/>
        <v>PEMoqwegwa</v>
      </c>
    </row>
    <row r="4215" spans="1:3">
      <c r="A4215" t="s">
        <v>9104</v>
      </c>
      <c r="B4215" t="s">
        <v>9106</v>
      </c>
      <c r="C4215" t="str">
        <f t="shared" si="65"/>
        <v>PEMuqiwa</v>
      </c>
    </row>
    <row r="4216" spans="1:3">
      <c r="A4216" t="s">
        <v>9104</v>
      </c>
      <c r="B4216" t="s">
        <v>9105</v>
      </c>
      <c r="C4216" t="str">
        <f t="shared" si="65"/>
        <v>PEMoquegua</v>
      </c>
    </row>
    <row r="4217" spans="1:3">
      <c r="A4217" t="s">
        <v>9055</v>
      </c>
      <c r="B4217" t="s">
        <v>9056</v>
      </c>
      <c r="C4217" t="str">
        <f t="shared" si="65"/>
        <v>PEPasqu</v>
      </c>
    </row>
    <row r="4218" spans="1:3">
      <c r="A4218" t="s">
        <v>9055</v>
      </c>
      <c r="B4218" t="s">
        <v>9056</v>
      </c>
      <c r="C4218" t="str">
        <f t="shared" si="65"/>
        <v>PEPasqu</v>
      </c>
    </row>
    <row r="4219" spans="1:3">
      <c r="A4219" t="s">
        <v>9055</v>
      </c>
      <c r="B4219" t="s">
        <v>9057</v>
      </c>
      <c r="C4219" t="str">
        <f t="shared" si="65"/>
        <v>PEPasco</v>
      </c>
    </row>
    <row r="4220" spans="1:3">
      <c r="A4220" t="s">
        <v>9058</v>
      </c>
      <c r="B4220" t="s">
        <v>9060</v>
      </c>
      <c r="C4220" t="str">
        <f t="shared" si="65"/>
        <v>PEPiura</v>
      </c>
    </row>
    <row r="4221" spans="1:3">
      <c r="A4221" t="s">
        <v>9058</v>
      </c>
      <c r="B4221" t="s">
        <v>9059</v>
      </c>
      <c r="C4221" t="str">
        <f t="shared" si="65"/>
        <v>PEPiwra</v>
      </c>
    </row>
    <row r="4222" spans="1:3">
      <c r="A4222" t="s">
        <v>9058</v>
      </c>
      <c r="B4222" t="s">
        <v>9060</v>
      </c>
      <c r="C4222" t="str">
        <f t="shared" si="65"/>
        <v>PEPiura</v>
      </c>
    </row>
    <row r="4223" spans="1:3">
      <c r="A4223" t="s">
        <v>9108</v>
      </c>
      <c r="B4223" t="s">
        <v>9110</v>
      </c>
      <c r="C4223" t="str">
        <f t="shared" si="65"/>
        <v>PEPuno</v>
      </c>
    </row>
    <row r="4224" spans="1:3">
      <c r="A4224" t="s">
        <v>9108</v>
      </c>
      <c r="B4224" t="s">
        <v>9109</v>
      </c>
      <c r="C4224" t="str">
        <f t="shared" si="65"/>
        <v>PEPunu</v>
      </c>
    </row>
    <row r="4225" spans="1:3">
      <c r="A4225" t="s">
        <v>9108</v>
      </c>
      <c r="B4225" t="s">
        <v>9110</v>
      </c>
      <c r="C4225" t="str">
        <f t="shared" si="65"/>
        <v>PEPuno</v>
      </c>
    </row>
    <row r="4226" spans="1:3">
      <c r="A4226" t="s">
        <v>9111</v>
      </c>
      <c r="B4226" t="s">
        <v>9113</v>
      </c>
      <c r="C4226" t="str">
        <f t="shared" si="65"/>
        <v>PESan Martín</v>
      </c>
    </row>
    <row r="4227" spans="1:3">
      <c r="A4227" t="s">
        <v>9111</v>
      </c>
      <c r="B4227" t="s">
        <v>9112</v>
      </c>
      <c r="C4227" t="str">
        <f t="shared" ref="C4227:C4290" si="66">LEFT(A4227,2)&amp;B4227</f>
        <v>PESan Martin</v>
      </c>
    </row>
    <row r="4228" spans="1:3">
      <c r="A4228" t="s">
        <v>9111</v>
      </c>
      <c r="B4228" t="s">
        <v>9113</v>
      </c>
      <c r="C4228" t="str">
        <f t="shared" si="66"/>
        <v>PESan Martín</v>
      </c>
    </row>
    <row r="4229" spans="1:3">
      <c r="A4229" t="s">
        <v>9045</v>
      </c>
      <c r="B4229" t="s">
        <v>9047</v>
      </c>
      <c r="C4229" t="str">
        <f t="shared" si="66"/>
        <v>PETakna</v>
      </c>
    </row>
    <row r="4230" spans="1:3">
      <c r="A4230" t="s">
        <v>9045</v>
      </c>
      <c r="B4230" t="s">
        <v>9048</v>
      </c>
      <c r="C4230" t="str">
        <f t="shared" si="66"/>
        <v>PETaqna</v>
      </c>
    </row>
    <row r="4231" spans="1:3">
      <c r="A4231" t="s">
        <v>9045</v>
      </c>
      <c r="B4231" t="s">
        <v>9046</v>
      </c>
      <c r="C4231" t="str">
        <f t="shared" si="66"/>
        <v>PETacna</v>
      </c>
    </row>
    <row r="4232" spans="1:3">
      <c r="A4232" t="s">
        <v>9079</v>
      </c>
      <c r="B4232" t="s">
        <v>9080</v>
      </c>
      <c r="C4232" t="str">
        <f t="shared" si="66"/>
        <v>PETumbes</v>
      </c>
    </row>
    <row r="4233" spans="1:3">
      <c r="A4233" t="s">
        <v>9079</v>
      </c>
      <c r="B4233" t="s">
        <v>9081</v>
      </c>
      <c r="C4233" t="str">
        <f t="shared" si="66"/>
        <v>PETumpis</v>
      </c>
    </row>
    <row r="4234" spans="1:3">
      <c r="A4234" t="s">
        <v>9079</v>
      </c>
      <c r="B4234" t="s">
        <v>9080</v>
      </c>
      <c r="C4234" t="str">
        <f t="shared" si="66"/>
        <v>PETumbes</v>
      </c>
    </row>
    <row r="4235" spans="1:3">
      <c r="A4235" t="s">
        <v>9097</v>
      </c>
      <c r="B4235" t="s">
        <v>9099</v>
      </c>
      <c r="C4235" t="str">
        <f t="shared" si="66"/>
        <v>PEUkayali</v>
      </c>
    </row>
    <row r="4236" spans="1:3">
      <c r="A4236" t="s">
        <v>9097</v>
      </c>
      <c r="B4236" t="s">
        <v>9099</v>
      </c>
      <c r="C4236" t="str">
        <f t="shared" si="66"/>
        <v>PEUkayali</v>
      </c>
    </row>
    <row r="4237" spans="1:3">
      <c r="A4237" t="s">
        <v>9097</v>
      </c>
      <c r="B4237" t="s">
        <v>9098</v>
      </c>
      <c r="C4237" t="str">
        <f t="shared" si="66"/>
        <v>PEUcayali</v>
      </c>
    </row>
    <row r="4238" spans="1:3">
      <c r="A4238" t="s">
        <v>9090</v>
      </c>
      <c r="B4238" t="s">
        <v>9092</v>
      </c>
      <c r="C4238" t="str">
        <f t="shared" si="66"/>
        <v>PELima hatun llaqta</v>
      </c>
    </row>
    <row r="4239" spans="1:3">
      <c r="A4239" t="s">
        <v>9090</v>
      </c>
      <c r="B4239" t="s">
        <v>9091</v>
      </c>
      <c r="C4239" t="str">
        <f t="shared" si="66"/>
        <v>PELima llaqta suyu</v>
      </c>
    </row>
    <row r="4240" spans="1:3">
      <c r="A4240" t="s">
        <v>9090</v>
      </c>
      <c r="B4240" t="s">
        <v>9093</v>
      </c>
      <c r="C4240" t="str">
        <f t="shared" si="66"/>
        <v>PEMunicipalidad Metropolitana de Lima</v>
      </c>
    </row>
    <row r="4241" spans="1:3">
      <c r="A4241" t="s">
        <v>9114</v>
      </c>
      <c r="B4241" t="s">
        <v>9115</v>
      </c>
      <c r="C4241" t="str">
        <f t="shared" si="66"/>
        <v>PGNational Capital District (Port Moresby)</v>
      </c>
    </row>
    <row r="4242" spans="1:3">
      <c r="A4242" t="s">
        <v>9148</v>
      </c>
      <c r="B4242" t="s">
        <v>9149</v>
      </c>
      <c r="C4242" t="str">
        <f t="shared" si="66"/>
        <v>PGChimbu</v>
      </c>
    </row>
    <row r="4243" spans="1:3">
      <c r="A4243" t="s">
        <v>9150</v>
      </c>
      <c r="B4243" t="s">
        <v>3557</v>
      </c>
      <c r="C4243" t="str">
        <f t="shared" si="66"/>
        <v>PGCentral</v>
      </c>
    </row>
    <row r="4244" spans="1:3">
      <c r="A4244" t="s">
        <v>9153</v>
      </c>
      <c r="B4244" t="s">
        <v>9154</v>
      </c>
      <c r="C4244" t="str">
        <f t="shared" si="66"/>
        <v>PGEast New Britain</v>
      </c>
    </row>
    <row r="4245" spans="1:3">
      <c r="A4245" t="s">
        <v>9133</v>
      </c>
      <c r="B4245" t="s">
        <v>9134</v>
      </c>
      <c r="C4245" t="str">
        <f t="shared" si="66"/>
        <v>PGEastern Highlands</v>
      </c>
    </row>
    <row r="4246" spans="1:3">
      <c r="A4246" t="s">
        <v>9135</v>
      </c>
      <c r="B4246" t="s">
        <v>9136</v>
      </c>
      <c r="C4246" t="str">
        <f t="shared" si="66"/>
        <v>PGEnga</v>
      </c>
    </row>
    <row r="4247" spans="1:3">
      <c r="A4247" t="s">
        <v>9117</v>
      </c>
      <c r="B4247" t="s">
        <v>9118</v>
      </c>
      <c r="C4247" t="str">
        <f t="shared" si="66"/>
        <v>PGEast Sepik</v>
      </c>
    </row>
    <row r="4248" spans="1:3">
      <c r="A4248" t="s">
        <v>9119</v>
      </c>
      <c r="B4248" t="s">
        <v>9120</v>
      </c>
      <c r="C4248" t="str">
        <f t="shared" si="66"/>
        <v>PGGulf</v>
      </c>
    </row>
    <row r="4249" spans="1:3">
      <c r="A4249" t="s">
        <v>9129</v>
      </c>
      <c r="B4249" t="s">
        <v>9130</v>
      </c>
      <c r="C4249" t="str">
        <f t="shared" si="66"/>
        <v>PGHela</v>
      </c>
    </row>
    <row r="4250" spans="1:3">
      <c r="A4250" t="s">
        <v>9131</v>
      </c>
      <c r="B4250" t="s">
        <v>9132</v>
      </c>
      <c r="C4250" t="str">
        <f t="shared" si="66"/>
        <v>PGJiwaka</v>
      </c>
    </row>
    <row r="4251" spans="1:3">
      <c r="A4251" t="s">
        <v>9142</v>
      </c>
      <c r="B4251" t="s">
        <v>9143</v>
      </c>
      <c r="C4251" t="str">
        <f t="shared" si="66"/>
        <v>PGMilne Bay</v>
      </c>
    </row>
    <row r="4252" spans="1:3">
      <c r="A4252" t="s">
        <v>9144</v>
      </c>
      <c r="B4252" t="s">
        <v>9145</v>
      </c>
      <c r="C4252" t="str">
        <f t="shared" si="66"/>
        <v>PGMorobe</v>
      </c>
    </row>
    <row r="4253" spans="1:3">
      <c r="A4253" t="s">
        <v>9151</v>
      </c>
      <c r="B4253" t="s">
        <v>9152</v>
      </c>
      <c r="C4253" t="str">
        <f t="shared" si="66"/>
        <v>PGMadang</v>
      </c>
    </row>
    <row r="4254" spans="1:3">
      <c r="A4254" t="s">
        <v>9137</v>
      </c>
      <c r="B4254" t="s">
        <v>9138</v>
      </c>
      <c r="C4254" t="str">
        <f t="shared" si="66"/>
        <v>PGManus</v>
      </c>
    </row>
    <row r="4255" spans="1:3">
      <c r="A4255" t="s">
        <v>9125</v>
      </c>
      <c r="B4255" t="s">
        <v>9126</v>
      </c>
      <c r="C4255" t="str">
        <f t="shared" si="66"/>
        <v>PGNew Ireland</v>
      </c>
    </row>
    <row r="4256" spans="1:3">
      <c r="A4256" t="s">
        <v>9139</v>
      </c>
      <c r="B4256" t="s">
        <v>4781</v>
      </c>
      <c r="C4256" t="str">
        <f t="shared" si="66"/>
        <v>PGNorthern</v>
      </c>
    </row>
    <row r="4257" spans="1:3">
      <c r="A4257" t="s">
        <v>9127</v>
      </c>
      <c r="B4257" t="s">
        <v>9128</v>
      </c>
      <c r="C4257" t="str">
        <f t="shared" si="66"/>
        <v>PGWest Sepik</v>
      </c>
    </row>
    <row r="4258" spans="1:3">
      <c r="A4258" t="s">
        <v>9146</v>
      </c>
      <c r="B4258" t="s">
        <v>9147</v>
      </c>
      <c r="C4258" t="str">
        <f t="shared" si="66"/>
        <v>PGSouthern Highlands</v>
      </c>
    </row>
    <row r="4259" spans="1:3">
      <c r="A4259" t="s">
        <v>9140</v>
      </c>
      <c r="B4259" t="s">
        <v>9141</v>
      </c>
      <c r="C4259" t="str">
        <f t="shared" si="66"/>
        <v>PGWest New Britain</v>
      </c>
    </row>
    <row r="4260" spans="1:3">
      <c r="A4260" t="s">
        <v>9123</v>
      </c>
      <c r="B4260" t="s">
        <v>9124</v>
      </c>
      <c r="C4260" t="str">
        <f t="shared" si="66"/>
        <v>PGWestern Highlands</v>
      </c>
    </row>
    <row r="4261" spans="1:3">
      <c r="A4261" t="s">
        <v>9116</v>
      </c>
      <c r="B4261" t="s">
        <v>4779</v>
      </c>
      <c r="C4261" t="str">
        <f t="shared" si="66"/>
        <v>PGWestern</v>
      </c>
    </row>
    <row r="4262" spans="1:3">
      <c r="A4262" t="s">
        <v>9121</v>
      </c>
      <c r="B4262" t="s">
        <v>9122</v>
      </c>
      <c r="C4262" t="str">
        <f t="shared" si="66"/>
        <v>PGBougainville</v>
      </c>
    </row>
    <row r="4263" spans="1:3">
      <c r="A4263" t="s">
        <v>9281</v>
      </c>
      <c r="B4263" t="s">
        <v>9282</v>
      </c>
      <c r="C4263" t="str">
        <f t="shared" si="66"/>
        <v>PHNational Capital Region</v>
      </c>
    </row>
    <row r="4264" spans="1:3">
      <c r="A4264" t="s">
        <v>9281</v>
      </c>
      <c r="B4264" t="s">
        <v>9283</v>
      </c>
      <c r="C4264" t="str">
        <f t="shared" si="66"/>
        <v>PHPambansang Punong Rehiyon</v>
      </c>
    </row>
    <row r="4265" spans="1:3">
      <c r="A4265" t="s">
        <v>9155</v>
      </c>
      <c r="B4265" t="s">
        <v>9156</v>
      </c>
      <c r="C4265" t="str">
        <f t="shared" si="66"/>
        <v>PHIlocos (Region I)</v>
      </c>
    </row>
    <row r="4266" spans="1:3">
      <c r="A4266" t="s">
        <v>9155</v>
      </c>
      <c r="B4266" t="s">
        <v>9157</v>
      </c>
      <c r="C4266" t="str">
        <f t="shared" si="66"/>
        <v>PHRehiyon ng Iloko</v>
      </c>
    </row>
    <row r="4267" spans="1:3">
      <c r="A4267" t="s">
        <v>9158</v>
      </c>
      <c r="B4267" t="s">
        <v>9159</v>
      </c>
      <c r="C4267" t="str">
        <f t="shared" si="66"/>
        <v>PHIlocos Norte</v>
      </c>
    </row>
    <row r="4268" spans="1:3">
      <c r="A4268" t="s">
        <v>9158</v>
      </c>
      <c r="B4268" t="s">
        <v>9160</v>
      </c>
      <c r="C4268" t="str">
        <f t="shared" si="66"/>
        <v>PHHilagang Iloko</v>
      </c>
    </row>
    <row r="4269" spans="1:3">
      <c r="A4269" t="s">
        <v>9166</v>
      </c>
      <c r="B4269" t="s">
        <v>9168</v>
      </c>
      <c r="C4269" t="str">
        <f t="shared" si="66"/>
        <v>PHIlocos Sur</v>
      </c>
    </row>
    <row r="4270" spans="1:3">
      <c r="A4270" t="s">
        <v>9166</v>
      </c>
      <c r="B4270" t="s">
        <v>9167</v>
      </c>
      <c r="C4270" t="str">
        <f t="shared" si="66"/>
        <v>PHTimog Iloko</v>
      </c>
    </row>
    <row r="4271" spans="1:3">
      <c r="A4271" t="s">
        <v>9161</v>
      </c>
      <c r="B4271" t="s">
        <v>9162</v>
      </c>
      <c r="C4271" t="str">
        <f t="shared" si="66"/>
        <v>PHLa Union</v>
      </c>
    </row>
    <row r="4272" spans="1:3">
      <c r="A4272" t="s">
        <v>9161</v>
      </c>
      <c r="B4272" t="s">
        <v>9163</v>
      </c>
      <c r="C4272" t="str">
        <f t="shared" si="66"/>
        <v>PHLa Unyon</v>
      </c>
    </row>
    <row r="4273" spans="1:3">
      <c r="A4273" t="s">
        <v>9164</v>
      </c>
      <c r="B4273" t="s">
        <v>9165</v>
      </c>
      <c r="C4273" t="str">
        <f t="shared" si="66"/>
        <v>PHPangasinan</v>
      </c>
    </row>
    <row r="4274" spans="1:3">
      <c r="A4274" t="s">
        <v>9164</v>
      </c>
      <c r="B4274" t="s">
        <v>9165</v>
      </c>
      <c r="C4274" t="str">
        <f t="shared" si="66"/>
        <v>PHPangasinan</v>
      </c>
    </row>
    <row r="4275" spans="1:3">
      <c r="A4275" t="s">
        <v>9284</v>
      </c>
      <c r="B4275" t="s">
        <v>9285</v>
      </c>
      <c r="C4275" t="str">
        <f t="shared" si="66"/>
        <v>PHCagayan Valley (Region II)</v>
      </c>
    </row>
    <row r="4276" spans="1:3">
      <c r="A4276" t="s">
        <v>9284</v>
      </c>
      <c r="B4276" t="s">
        <v>9286</v>
      </c>
      <c r="C4276" t="str">
        <f t="shared" si="66"/>
        <v>PHRehiyon ng Lambak ng Kagayan</v>
      </c>
    </row>
    <row r="4277" spans="1:3">
      <c r="A4277" t="s">
        <v>9298</v>
      </c>
      <c r="B4277" t="s">
        <v>9299</v>
      </c>
      <c r="C4277" t="str">
        <f t="shared" si="66"/>
        <v>PHBatanes</v>
      </c>
    </row>
    <row r="4278" spans="1:3">
      <c r="A4278" t="s">
        <v>9298</v>
      </c>
      <c r="B4278" t="s">
        <v>9299</v>
      </c>
      <c r="C4278" t="str">
        <f t="shared" si="66"/>
        <v>PHBatanes</v>
      </c>
    </row>
    <row r="4279" spans="1:3">
      <c r="A4279" t="s">
        <v>9287</v>
      </c>
      <c r="B4279" t="s">
        <v>9288</v>
      </c>
      <c r="C4279" t="str">
        <f t="shared" si="66"/>
        <v>PHCagayan</v>
      </c>
    </row>
    <row r="4280" spans="1:3">
      <c r="A4280" t="s">
        <v>9287</v>
      </c>
      <c r="B4280" t="s">
        <v>9289</v>
      </c>
      <c r="C4280" t="str">
        <f t="shared" si="66"/>
        <v>PHKagayan</v>
      </c>
    </row>
    <row r="4281" spans="1:3">
      <c r="A4281" t="s">
        <v>9296</v>
      </c>
      <c r="B4281" t="s">
        <v>9297</v>
      </c>
      <c r="C4281" t="str">
        <f t="shared" si="66"/>
        <v>PHIsabela</v>
      </c>
    </row>
    <row r="4282" spans="1:3">
      <c r="A4282" t="s">
        <v>9296</v>
      </c>
      <c r="B4282" t="s">
        <v>9297</v>
      </c>
      <c r="C4282" t="str">
        <f t="shared" si="66"/>
        <v>PHIsabela</v>
      </c>
    </row>
    <row r="4283" spans="1:3">
      <c r="A4283" t="s">
        <v>9290</v>
      </c>
      <c r="B4283" t="s">
        <v>9292</v>
      </c>
      <c r="C4283" t="str">
        <f t="shared" si="66"/>
        <v>PHNueva Vizcaya</v>
      </c>
    </row>
    <row r="4284" spans="1:3">
      <c r="A4284" t="s">
        <v>9290</v>
      </c>
      <c r="B4284" t="s">
        <v>9291</v>
      </c>
      <c r="C4284" t="str">
        <f t="shared" si="66"/>
        <v>PHNuweva Biskaya</v>
      </c>
    </row>
    <row r="4285" spans="1:3">
      <c r="A4285" t="s">
        <v>9293</v>
      </c>
      <c r="B4285" t="s">
        <v>9295</v>
      </c>
      <c r="C4285" t="str">
        <f t="shared" si="66"/>
        <v>PHQuirino</v>
      </c>
    </row>
    <row r="4286" spans="1:3">
      <c r="A4286" t="s">
        <v>9293</v>
      </c>
      <c r="B4286" t="s">
        <v>9294</v>
      </c>
      <c r="C4286" t="str">
        <f t="shared" si="66"/>
        <v>PHKirino</v>
      </c>
    </row>
    <row r="4287" spans="1:3">
      <c r="A4287" t="s">
        <v>9169</v>
      </c>
      <c r="B4287" t="s">
        <v>9171</v>
      </c>
      <c r="C4287" t="str">
        <f t="shared" si="66"/>
        <v>PHCentral Luzon (Region III)</v>
      </c>
    </row>
    <row r="4288" spans="1:3">
      <c r="A4288" t="s">
        <v>9169</v>
      </c>
      <c r="B4288" t="s">
        <v>9170</v>
      </c>
      <c r="C4288" t="str">
        <f t="shared" si="66"/>
        <v>PHRehiyon ng Gitnang Luson</v>
      </c>
    </row>
    <row r="4289" spans="1:3">
      <c r="A4289" t="s">
        <v>9187</v>
      </c>
      <c r="B4289" t="s">
        <v>9188</v>
      </c>
      <c r="C4289" t="str">
        <f t="shared" si="66"/>
        <v>PHAurora</v>
      </c>
    </row>
    <row r="4290" spans="1:3">
      <c r="A4290" t="s">
        <v>9187</v>
      </c>
      <c r="B4290" t="s">
        <v>9188</v>
      </c>
      <c r="C4290" t="str">
        <f t="shared" si="66"/>
        <v>PHAurora</v>
      </c>
    </row>
    <row r="4291" spans="1:3">
      <c r="A4291" t="s">
        <v>9172</v>
      </c>
      <c r="B4291" t="s">
        <v>9173</v>
      </c>
      <c r="C4291" t="str">
        <f t="shared" ref="C4291:C4354" si="67">LEFT(A4291,2)&amp;B4291</f>
        <v>PHBataan</v>
      </c>
    </row>
    <row r="4292" spans="1:3">
      <c r="A4292" t="s">
        <v>9172</v>
      </c>
      <c r="B4292" t="s">
        <v>9173</v>
      </c>
      <c r="C4292" t="str">
        <f t="shared" si="67"/>
        <v>PHBataan</v>
      </c>
    </row>
    <row r="4293" spans="1:3">
      <c r="A4293" t="s">
        <v>9176</v>
      </c>
      <c r="B4293" t="s">
        <v>2227</v>
      </c>
      <c r="C4293" t="str">
        <f t="shared" si="67"/>
        <v>PHBulacan</v>
      </c>
    </row>
    <row r="4294" spans="1:3">
      <c r="A4294" t="s">
        <v>9176</v>
      </c>
      <c r="B4294" t="s">
        <v>9177</v>
      </c>
      <c r="C4294" t="str">
        <f t="shared" si="67"/>
        <v>PHBulakan</v>
      </c>
    </row>
    <row r="4295" spans="1:3">
      <c r="A4295" t="s">
        <v>9178</v>
      </c>
      <c r="B4295" t="s">
        <v>9180</v>
      </c>
      <c r="C4295" t="str">
        <f t="shared" si="67"/>
        <v>PHNueva Ecija</v>
      </c>
    </row>
    <row r="4296" spans="1:3">
      <c r="A4296" t="s">
        <v>9178</v>
      </c>
      <c r="B4296" t="s">
        <v>9179</v>
      </c>
      <c r="C4296" t="str">
        <f t="shared" si="67"/>
        <v>PHNuweva Esiha</v>
      </c>
    </row>
    <row r="4297" spans="1:3">
      <c r="A4297" t="s">
        <v>9174</v>
      </c>
      <c r="B4297" t="s">
        <v>9175</v>
      </c>
      <c r="C4297" t="str">
        <f t="shared" si="67"/>
        <v>PHPampanga</v>
      </c>
    </row>
    <row r="4298" spans="1:3">
      <c r="A4298" t="s">
        <v>9174</v>
      </c>
      <c r="B4298" t="s">
        <v>9175</v>
      </c>
      <c r="C4298" t="str">
        <f t="shared" si="67"/>
        <v>PHPampanga</v>
      </c>
    </row>
    <row r="4299" spans="1:3">
      <c r="A4299" t="s">
        <v>9181</v>
      </c>
      <c r="B4299" t="s">
        <v>9183</v>
      </c>
      <c r="C4299" t="str">
        <f t="shared" si="67"/>
        <v>PHTarlac</v>
      </c>
    </row>
    <row r="4300" spans="1:3">
      <c r="A4300" t="s">
        <v>9181</v>
      </c>
      <c r="B4300" t="s">
        <v>9182</v>
      </c>
      <c r="C4300" t="str">
        <f t="shared" si="67"/>
        <v>PHTarlak</v>
      </c>
    </row>
    <row r="4301" spans="1:3">
      <c r="A4301" t="s">
        <v>9184</v>
      </c>
      <c r="B4301" t="s">
        <v>9186</v>
      </c>
      <c r="C4301" t="str">
        <f t="shared" si="67"/>
        <v>PHZambales</v>
      </c>
    </row>
    <row r="4302" spans="1:3">
      <c r="A4302" t="s">
        <v>9184</v>
      </c>
      <c r="B4302" t="s">
        <v>9185</v>
      </c>
      <c r="C4302" t="str">
        <f t="shared" si="67"/>
        <v>PHSambales</v>
      </c>
    </row>
    <row r="4303" spans="1:3">
      <c r="A4303" t="s">
        <v>9314</v>
      </c>
      <c r="B4303" t="s">
        <v>9315</v>
      </c>
      <c r="C4303" t="str">
        <f t="shared" si="67"/>
        <v>PHBicol (Region V)</v>
      </c>
    </row>
    <row r="4304" spans="1:3">
      <c r="A4304" t="s">
        <v>9314</v>
      </c>
      <c r="B4304" t="s">
        <v>9316</v>
      </c>
      <c r="C4304" t="str">
        <f t="shared" si="67"/>
        <v>PHRehiyon ng Bikol</v>
      </c>
    </row>
    <row r="4305" spans="1:3">
      <c r="A4305" t="s">
        <v>9325</v>
      </c>
      <c r="B4305" t="s">
        <v>9326</v>
      </c>
      <c r="C4305" t="str">
        <f t="shared" si="67"/>
        <v>PHAlbay</v>
      </c>
    </row>
    <row r="4306" spans="1:3">
      <c r="A4306" t="s">
        <v>9325</v>
      </c>
      <c r="B4306" t="s">
        <v>9326</v>
      </c>
      <c r="C4306" t="str">
        <f t="shared" si="67"/>
        <v>PHAlbay</v>
      </c>
    </row>
    <row r="4307" spans="1:3">
      <c r="A4307" t="s">
        <v>9320</v>
      </c>
      <c r="B4307" t="s">
        <v>9321</v>
      </c>
      <c r="C4307" t="str">
        <f t="shared" si="67"/>
        <v>PHCamarines Norte</v>
      </c>
    </row>
    <row r="4308" spans="1:3">
      <c r="A4308" t="s">
        <v>9320</v>
      </c>
      <c r="B4308" t="s">
        <v>9322</v>
      </c>
      <c r="C4308" t="str">
        <f t="shared" si="67"/>
        <v>PHHilagang Kamarines</v>
      </c>
    </row>
    <row r="4309" spans="1:3">
      <c r="A4309" t="s">
        <v>9327</v>
      </c>
      <c r="B4309" t="s">
        <v>9329</v>
      </c>
      <c r="C4309" t="str">
        <f t="shared" si="67"/>
        <v>PHCamarines Sur</v>
      </c>
    </row>
    <row r="4310" spans="1:3">
      <c r="A4310" t="s">
        <v>9327</v>
      </c>
      <c r="B4310" t="s">
        <v>9328</v>
      </c>
      <c r="C4310" t="str">
        <f t="shared" si="67"/>
        <v>PHTimog Kamarines</v>
      </c>
    </row>
    <row r="4311" spans="1:3">
      <c r="A4311" t="s">
        <v>9317</v>
      </c>
      <c r="B4311" t="s">
        <v>9319</v>
      </c>
      <c r="C4311" t="str">
        <f t="shared" si="67"/>
        <v>PHCatanduanes</v>
      </c>
    </row>
    <row r="4312" spans="1:3">
      <c r="A4312" t="s">
        <v>9317</v>
      </c>
      <c r="B4312" t="s">
        <v>9318</v>
      </c>
      <c r="C4312" t="str">
        <f t="shared" si="67"/>
        <v>PHKatanduwanes</v>
      </c>
    </row>
    <row r="4313" spans="1:3">
      <c r="A4313" t="s">
        <v>9330</v>
      </c>
      <c r="B4313" t="s">
        <v>9331</v>
      </c>
      <c r="C4313" t="str">
        <f t="shared" si="67"/>
        <v>PHMasbate</v>
      </c>
    </row>
    <row r="4314" spans="1:3">
      <c r="A4314" t="s">
        <v>9330</v>
      </c>
      <c r="B4314" t="s">
        <v>9331</v>
      </c>
      <c r="C4314" t="str">
        <f t="shared" si="67"/>
        <v>PHMasbate</v>
      </c>
    </row>
    <row r="4315" spans="1:3">
      <c r="A4315" t="s">
        <v>9323</v>
      </c>
      <c r="B4315" t="s">
        <v>9324</v>
      </c>
      <c r="C4315" t="str">
        <f t="shared" si="67"/>
        <v>PHSorsogon</v>
      </c>
    </row>
    <row r="4316" spans="1:3">
      <c r="A4316" t="s">
        <v>9323</v>
      </c>
      <c r="B4316" t="s">
        <v>9324</v>
      </c>
      <c r="C4316" t="str">
        <f t="shared" si="67"/>
        <v>PHSorsogon</v>
      </c>
    </row>
    <row r="4317" spans="1:3">
      <c r="A4317" t="s">
        <v>9221</v>
      </c>
      <c r="B4317" t="s">
        <v>9222</v>
      </c>
      <c r="C4317" t="str">
        <f t="shared" si="67"/>
        <v>PHWestern Visayas (Region VI)</v>
      </c>
    </row>
    <row r="4318" spans="1:3">
      <c r="A4318" t="s">
        <v>9221</v>
      </c>
      <c r="B4318" t="s">
        <v>9223</v>
      </c>
      <c r="C4318" t="str">
        <f t="shared" si="67"/>
        <v>PHRehiyon ng Kanlurang Bisaya</v>
      </c>
    </row>
    <row r="4319" spans="1:3">
      <c r="A4319" t="s">
        <v>9232</v>
      </c>
      <c r="B4319" t="s">
        <v>9233</v>
      </c>
      <c r="C4319" t="str">
        <f t="shared" si="67"/>
        <v>PHAklan</v>
      </c>
    </row>
    <row r="4320" spans="1:3">
      <c r="A4320" t="s">
        <v>9232</v>
      </c>
      <c r="B4320" t="s">
        <v>9233</v>
      </c>
      <c r="C4320" t="str">
        <f t="shared" si="67"/>
        <v>PHAklan</v>
      </c>
    </row>
    <row r="4321" spans="1:3">
      <c r="A4321" t="s">
        <v>9234</v>
      </c>
      <c r="B4321" t="s">
        <v>9236</v>
      </c>
      <c r="C4321" t="str">
        <f t="shared" si="67"/>
        <v>PHAntique</v>
      </c>
    </row>
    <row r="4322" spans="1:3">
      <c r="A4322" t="s">
        <v>9234</v>
      </c>
      <c r="B4322" t="s">
        <v>9235</v>
      </c>
      <c r="C4322" t="str">
        <f t="shared" si="67"/>
        <v>PHAntike</v>
      </c>
    </row>
    <row r="4323" spans="1:3">
      <c r="A4323" t="s">
        <v>9237</v>
      </c>
      <c r="B4323" t="s">
        <v>9238</v>
      </c>
      <c r="C4323" t="str">
        <f t="shared" si="67"/>
        <v>PHCapiz</v>
      </c>
    </row>
    <row r="4324" spans="1:3">
      <c r="A4324" t="s">
        <v>9237</v>
      </c>
      <c r="B4324" t="s">
        <v>9239</v>
      </c>
      <c r="C4324" t="str">
        <f t="shared" si="67"/>
        <v>PHKapis</v>
      </c>
    </row>
    <row r="4325" spans="1:3">
      <c r="A4325" t="s">
        <v>9224</v>
      </c>
      <c r="B4325" t="s">
        <v>9226</v>
      </c>
      <c r="C4325" t="str">
        <f t="shared" si="67"/>
        <v>PHGuimaras</v>
      </c>
    </row>
    <row r="4326" spans="1:3">
      <c r="A4326" t="s">
        <v>9224</v>
      </c>
      <c r="B4326" t="s">
        <v>9225</v>
      </c>
      <c r="C4326" t="str">
        <f t="shared" si="67"/>
        <v>PHGimaras</v>
      </c>
    </row>
    <row r="4327" spans="1:3">
      <c r="A4327" t="s">
        <v>9227</v>
      </c>
      <c r="B4327" t="s">
        <v>9228</v>
      </c>
      <c r="C4327" t="str">
        <f t="shared" si="67"/>
        <v>PHIloilo</v>
      </c>
    </row>
    <row r="4328" spans="1:3">
      <c r="A4328" t="s">
        <v>9227</v>
      </c>
      <c r="B4328" t="s">
        <v>9228</v>
      </c>
      <c r="C4328" t="str">
        <f t="shared" si="67"/>
        <v>PHIloilo</v>
      </c>
    </row>
    <row r="4329" spans="1:3">
      <c r="A4329" t="s">
        <v>9229</v>
      </c>
      <c r="B4329" t="s">
        <v>9230</v>
      </c>
      <c r="C4329" t="str">
        <f t="shared" si="67"/>
        <v>PHNegros Occidental</v>
      </c>
    </row>
    <row r="4330" spans="1:3">
      <c r="A4330" t="s">
        <v>9229</v>
      </c>
      <c r="B4330" t="s">
        <v>9231</v>
      </c>
      <c r="C4330" t="str">
        <f t="shared" si="67"/>
        <v>PHKanlurang Negros</v>
      </c>
    </row>
    <row r="4331" spans="1:3">
      <c r="A4331" t="s">
        <v>9300</v>
      </c>
      <c r="B4331" t="s">
        <v>9302</v>
      </c>
      <c r="C4331" t="str">
        <f t="shared" si="67"/>
        <v>PHCentral Visayas (Region VII)</v>
      </c>
    </row>
    <row r="4332" spans="1:3">
      <c r="A4332" t="s">
        <v>9300</v>
      </c>
      <c r="B4332" t="s">
        <v>9301</v>
      </c>
      <c r="C4332" t="str">
        <f t="shared" si="67"/>
        <v>PHRehiyon ng Gitnang Bisaya</v>
      </c>
    </row>
    <row r="4333" spans="1:3">
      <c r="A4333" t="s">
        <v>9306</v>
      </c>
      <c r="B4333" t="s">
        <v>9307</v>
      </c>
      <c r="C4333" t="str">
        <f t="shared" si="67"/>
        <v>PHBohol</v>
      </c>
    </row>
    <row r="4334" spans="1:3">
      <c r="A4334" t="s">
        <v>9306</v>
      </c>
      <c r="B4334" t="s">
        <v>9307</v>
      </c>
      <c r="C4334" t="str">
        <f t="shared" si="67"/>
        <v>PHBohol</v>
      </c>
    </row>
    <row r="4335" spans="1:3">
      <c r="A4335" t="s">
        <v>9303</v>
      </c>
      <c r="B4335" t="s">
        <v>9305</v>
      </c>
      <c r="C4335" t="str">
        <f t="shared" si="67"/>
        <v>PHCebu</v>
      </c>
    </row>
    <row r="4336" spans="1:3">
      <c r="A4336" t="s">
        <v>9303</v>
      </c>
      <c r="B4336" t="s">
        <v>9304</v>
      </c>
      <c r="C4336" t="str">
        <f t="shared" si="67"/>
        <v>PHSebu</v>
      </c>
    </row>
    <row r="4337" spans="1:3">
      <c r="A4337" t="s">
        <v>9308</v>
      </c>
      <c r="B4337" t="s">
        <v>9310</v>
      </c>
      <c r="C4337" t="str">
        <f t="shared" si="67"/>
        <v>PHNegros Oriental</v>
      </c>
    </row>
    <row r="4338" spans="1:3">
      <c r="A4338" t="s">
        <v>9308</v>
      </c>
      <c r="B4338" t="s">
        <v>9309</v>
      </c>
      <c r="C4338" t="str">
        <f t="shared" si="67"/>
        <v>PHSilangang Negros</v>
      </c>
    </row>
    <row r="4339" spans="1:3">
      <c r="A4339" t="s">
        <v>9311</v>
      </c>
      <c r="B4339" t="s">
        <v>9312</v>
      </c>
      <c r="C4339" t="str">
        <f t="shared" si="67"/>
        <v>PHSiquijor</v>
      </c>
    </row>
    <row r="4340" spans="1:3">
      <c r="A4340" t="s">
        <v>9311</v>
      </c>
      <c r="B4340" t="s">
        <v>9313</v>
      </c>
      <c r="C4340" t="str">
        <f t="shared" si="67"/>
        <v>PHSikihor</v>
      </c>
    </row>
    <row r="4341" spans="1:3">
      <c r="A4341" t="s">
        <v>9189</v>
      </c>
      <c r="B4341" t="s">
        <v>9190</v>
      </c>
      <c r="C4341" t="str">
        <f t="shared" si="67"/>
        <v>PHEastern Visayas (Region VIII)</v>
      </c>
    </row>
    <row r="4342" spans="1:3">
      <c r="A4342" t="s">
        <v>9189</v>
      </c>
      <c r="B4342" t="s">
        <v>9191</v>
      </c>
      <c r="C4342" t="str">
        <f t="shared" si="67"/>
        <v>PHRehiyon ng Silangang Bisaya</v>
      </c>
    </row>
    <row r="4343" spans="1:3">
      <c r="A4343" t="s">
        <v>9197</v>
      </c>
      <c r="B4343" t="s">
        <v>9198</v>
      </c>
      <c r="C4343" t="str">
        <f t="shared" si="67"/>
        <v>PHBiliran</v>
      </c>
    </row>
    <row r="4344" spans="1:3">
      <c r="A4344" t="s">
        <v>9197</v>
      </c>
      <c r="B4344" t="s">
        <v>9198</v>
      </c>
      <c r="C4344" t="str">
        <f t="shared" si="67"/>
        <v>PHBiliran</v>
      </c>
    </row>
    <row r="4345" spans="1:3">
      <c r="A4345" t="s">
        <v>9199</v>
      </c>
      <c r="B4345" t="s">
        <v>9201</v>
      </c>
      <c r="C4345" t="str">
        <f t="shared" si="67"/>
        <v>PHEastern Samar</v>
      </c>
    </row>
    <row r="4346" spans="1:3">
      <c r="A4346" t="s">
        <v>9199</v>
      </c>
      <c r="B4346" t="s">
        <v>9200</v>
      </c>
      <c r="C4346" t="str">
        <f t="shared" si="67"/>
        <v>PHSilangang Samar</v>
      </c>
    </row>
    <row r="4347" spans="1:3">
      <c r="A4347" t="s">
        <v>9192</v>
      </c>
      <c r="B4347" t="s">
        <v>9193</v>
      </c>
      <c r="C4347" t="str">
        <f t="shared" si="67"/>
        <v>PHLeyte</v>
      </c>
    </row>
    <row r="4348" spans="1:3">
      <c r="A4348" t="s">
        <v>9192</v>
      </c>
      <c r="B4348" t="s">
        <v>9193</v>
      </c>
      <c r="C4348" t="str">
        <f t="shared" si="67"/>
        <v>PHLeyte</v>
      </c>
    </row>
    <row r="4349" spans="1:3">
      <c r="A4349" t="s">
        <v>9202</v>
      </c>
      <c r="B4349" t="s">
        <v>9203</v>
      </c>
      <c r="C4349" t="str">
        <f t="shared" si="67"/>
        <v>PHNorthern Samar</v>
      </c>
    </row>
    <row r="4350" spans="1:3">
      <c r="A4350" t="s">
        <v>9202</v>
      </c>
      <c r="B4350" t="s">
        <v>9204</v>
      </c>
      <c r="C4350" t="str">
        <f t="shared" si="67"/>
        <v>PHHilagang Samar</v>
      </c>
    </row>
    <row r="4351" spans="1:3">
      <c r="A4351" t="s">
        <v>9194</v>
      </c>
      <c r="B4351" t="s">
        <v>9195</v>
      </c>
      <c r="C4351" t="str">
        <f t="shared" si="67"/>
        <v>PHSouthern Leyte</v>
      </c>
    </row>
    <row r="4352" spans="1:3">
      <c r="A4352" t="s">
        <v>9194</v>
      </c>
      <c r="B4352" t="s">
        <v>9196</v>
      </c>
      <c r="C4352" t="str">
        <f t="shared" si="67"/>
        <v>PHKatimogang Leyte</v>
      </c>
    </row>
    <row r="4353" spans="1:3">
      <c r="A4353" t="s">
        <v>9205</v>
      </c>
      <c r="B4353" t="s">
        <v>9206</v>
      </c>
      <c r="C4353" t="str">
        <f t="shared" si="67"/>
        <v>PHSamar</v>
      </c>
    </row>
    <row r="4354" spans="1:3">
      <c r="A4354" t="s">
        <v>9205</v>
      </c>
      <c r="B4354" t="s">
        <v>9206</v>
      </c>
      <c r="C4354" t="str">
        <f t="shared" si="67"/>
        <v>PHSamar</v>
      </c>
    </row>
    <row r="4355" spans="1:3">
      <c r="A4355" t="s">
        <v>9332</v>
      </c>
      <c r="B4355" t="s">
        <v>9334</v>
      </c>
      <c r="C4355" t="str">
        <f t="shared" ref="C4355:C4418" si="68">LEFT(A4355,2)&amp;B4355</f>
        <v>PHZamboanga Peninsula (Region IX)</v>
      </c>
    </row>
    <row r="4356" spans="1:3">
      <c r="A4356" t="s">
        <v>9332</v>
      </c>
      <c r="B4356" t="s">
        <v>9333</v>
      </c>
      <c r="C4356" t="str">
        <f t="shared" si="68"/>
        <v>PHRehiyon ng Tangway ng Sambuwangga</v>
      </c>
    </row>
    <row r="4357" spans="1:3">
      <c r="A4357" t="s">
        <v>9344</v>
      </c>
      <c r="B4357" t="s">
        <v>9345</v>
      </c>
      <c r="C4357" t="str">
        <f t="shared" si="68"/>
        <v>PHBasilan</v>
      </c>
    </row>
    <row r="4358" spans="1:3">
      <c r="A4358" t="s">
        <v>9344</v>
      </c>
      <c r="B4358" t="s">
        <v>9345</v>
      </c>
      <c r="C4358" t="str">
        <f t="shared" si="68"/>
        <v>PHBasilan</v>
      </c>
    </row>
    <row r="4359" spans="1:3">
      <c r="A4359" t="s">
        <v>9338</v>
      </c>
      <c r="B4359" t="s">
        <v>9339</v>
      </c>
      <c r="C4359" t="str">
        <f t="shared" si="68"/>
        <v>PHZamboanga del Norte</v>
      </c>
    </row>
    <row r="4360" spans="1:3">
      <c r="A4360" t="s">
        <v>9338</v>
      </c>
      <c r="B4360" t="s">
        <v>9340</v>
      </c>
      <c r="C4360" t="str">
        <f t="shared" si="68"/>
        <v>PHHilagang Sambuwangga</v>
      </c>
    </row>
    <row r="4361" spans="1:3">
      <c r="A4361" t="s">
        <v>9335</v>
      </c>
      <c r="B4361" t="s">
        <v>9336</v>
      </c>
      <c r="C4361" t="str">
        <f t="shared" si="68"/>
        <v>PHZamboanga del Sur</v>
      </c>
    </row>
    <row r="4362" spans="1:3">
      <c r="A4362" t="s">
        <v>9335</v>
      </c>
      <c r="B4362" t="s">
        <v>9337</v>
      </c>
      <c r="C4362" t="str">
        <f t="shared" si="68"/>
        <v>PHTimog Sambuwangga</v>
      </c>
    </row>
    <row r="4363" spans="1:3">
      <c r="A4363" t="s">
        <v>9341</v>
      </c>
      <c r="B4363" t="s">
        <v>9343</v>
      </c>
      <c r="C4363" t="str">
        <f t="shared" si="68"/>
        <v>PHZamboanga Sibugay</v>
      </c>
    </row>
    <row r="4364" spans="1:3">
      <c r="A4364" t="s">
        <v>9341</v>
      </c>
      <c r="B4364" t="s">
        <v>9342</v>
      </c>
      <c r="C4364" t="str">
        <f t="shared" si="68"/>
        <v>PHSambuwangga Sibugay</v>
      </c>
    </row>
    <row r="4365" spans="1:3">
      <c r="A4365" t="s">
        <v>9207</v>
      </c>
      <c r="B4365" t="s">
        <v>9208</v>
      </c>
      <c r="C4365" t="str">
        <f t="shared" si="68"/>
        <v>PHNorthern Mindanao (Region X)</v>
      </c>
    </row>
    <row r="4366" spans="1:3">
      <c r="A4366" t="s">
        <v>9207</v>
      </c>
      <c r="B4366" t="s">
        <v>9209</v>
      </c>
      <c r="C4366" t="str">
        <f t="shared" si="68"/>
        <v>PHRehiyon ng Hilagang Mindanaw</v>
      </c>
    </row>
    <row r="4367" spans="1:3">
      <c r="A4367" t="s">
        <v>9219</v>
      </c>
      <c r="B4367" t="s">
        <v>9220</v>
      </c>
      <c r="C4367" t="str">
        <f t="shared" si="68"/>
        <v>PHBukidnon</v>
      </c>
    </row>
    <row r="4368" spans="1:3">
      <c r="A4368" t="s">
        <v>9219</v>
      </c>
      <c r="B4368" t="s">
        <v>9220</v>
      </c>
      <c r="C4368" t="str">
        <f t="shared" si="68"/>
        <v>PHBukidnon</v>
      </c>
    </row>
    <row r="4369" spans="1:3">
      <c r="A4369" t="s">
        <v>9216</v>
      </c>
      <c r="B4369" t="s">
        <v>9218</v>
      </c>
      <c r="C4369" t="str">
        <f t="shared" si="68"/>
        <v>PHCamiguin</v>
      </c>
    </row>
    <row r="4370" spans="1:3">
      <c r="A4370" t="s">
        <v>9216</v>
      </c>
      <c r="B4370" t="s">
        <v>9217</v>
      </c>
      <c r="C4370" t="str">
        <f t="shared" si="68"/>
        <v>PHKamigin</v>
      </c>
    </row>
    <row r="4371" spans="1:3">
      <c r="A4371" t="s">
        <v>9213</v>
      </c>
      <c r="B4371" t="s">
        <v>9214</v>
      </c>
      <c r="C4371" t="str">
        <f t="shared" si="68"/>
        <v>PHMisamis Occidental</v>
      </c>
    </row>
    <row r="4372" spans="1:3">
      <c r="A4372" t="s">
        <v>9213</v>
      </c>
      <c r="B4372" t="s">
        <v>9215</v>
      </c>
      <c r="C4372" t="str">
        <f t="shared" si="68"/>
        <v>PHKanlurang Misamis</v>
      </c>
    </row>
    <row r="4373" spans="1:3">
      <c r="A4373" t="s">
        <v>9210</v>
      </c>
      <c r="B4373" t="s">
        <v>9211</v>
      </c>
      <c r="C4373" t="str">
        <f t="shared" si="68"/>
        <v>PHMisamis Oriental</v>
      </c>
    </row>
    <row r="4374" spans="1:3">
      <c r="A4374" t="s">
        <v>9210</v>
      </c>
      <c r="B4374" t="s">
        <v>9212</v>
      </c>
      <c r="C4374" t="str">
        <f t="shared" si="68"/>
        <v>PHSilangang Misamis</v>
      </c>
    </row>
    <row r="4375" spans="1:3">
      <c r="A4375" t="s">
        <v>9240</v>
      </c>
      <c r="B4375" t="s">
        <v>9241</v>
      </c>
      <c r="C4375" t="str">
        <f t="shared" si="68"/>
        <v>PHDavao (Region XI)</v>
      </c>
    </row>
    <row r="4376" spans="1:3">
      <c r="A4376" t="s">
        <v>9240</v>
      </c>
      <c r="B4376" t="s">
        <v>9242</v>
      </c>
      <c r="C4376" t="str">
        <f t="shared" si="68"/>
        <v>PHRehiyon ng Dabaw</v>
      </c>
    </row>
    <row r="4377" spans="1:3">
      <c r="A4377" t="s">
        <v>9251</v>
      </c>
      <c r="B4377" t="s">
        <v>9253</v>
      </c>
      <c r="C4377" t="str">
        <f t="shared" si="68"/>
        <v>PHCompostela Valley</v>
      </c>
    </row>
    <row r="4378" spans="1:3">
      <c r="A4378" t="s">
        <v>9251</v>
      </c>
      <c r="B4378" t="s">
        <v>9252</v>
      </c>
      <c r="C4378" t="str">
        <f t="shared" si="68"/>
        <v>PHLambak ng Kompostela</v>
      </c>
    </row>
    <row r="4379" spans="1:3">
      <c r="A4379" t="s">
        <v>9245</v>
      </c>
      <c r="B4379" t="s">
        <v>9247</v>
      </c>
      <c r="C4379" t="str">
        <f t="shared" si="68"/>
        <v>PHDavao Oriental</v>
      </c>
    </row>
    <row r="4380" spans="1:3">
      <c r="A4380" t="s">
        <v>9245</v>
      </c>
      <c r="B4380" t="s">
        <v>9246</v>
      </c>
      <c r="C4380" t="str">
        <f t="shared" si="68"/>
        <v>PHSilangang Dabaw</v>
      </c>
    </row>
    <row r="4381" spans="1:3">
      <c r="A4381" t="s">
        <v>9248</v>
      </c>
      <c r="B4381" t="s">
        <v>9250</v>
      </c>
      <c r="C4381" t="str">
        <f t="shared" si="68"/>
        <v>PHDavao del Sur</v>
      </c>
    </row>
    <row r="4382" spans="1:3">
      <c r="A4382" t="s">
        <v>9248</v>
      </c>
      <c r="B4382" t="s">
        <v>9249</v>
      </c>
      <c r="C4382" t="str">
        <f t="shared" si="68"/>
        <v>PHTimog Dabaw</v>
      </c>
    </row>
    <row r="4383" spans="1:3">
      <c r="A4383" t="s">
        <v>9254</v>
      </c>
      <c r="B4383" t="s">
        <v>9256</v>
      </c>
      <c r="C4383" t="str">
        <f t="shared" si="68"/>
        <v>PHDavao del Norte</v>
      </c>
    </row>
    <row r="4384" spans="1:3">
      <c r="A4384" t="s">
        <v>9254</v>
      </c>
      <c r="B4384" t="s">
        <v>9255</v>
      </c>
      <c r="C4384" t="str">
        <f t="shared" si="68"/>
        <v>PHHilagang Dabaw</v>
      </c>
    </row>
    <row r="4385" spans="1:3">
      <c r="A4385" t="s">
        <v>9260</v>
      </c>
      <c r="B4385" t="s">
        <v>9261</v>
      </c>
      <c r="C4385" t="str">
        <f t="shared" si="68"/>
        <v>PHDavao Occidental</v>
      </c>
    </row>
    <row r="4386" spans="1:3">
      <c r="A4386" t="s">
        <v>9260</v>
      </c>
      <c r="B4386" t="s">
        <v>9262</v>
      </c>
      <c r="C4386" t="str">
        <f t="shared" si="68"/>
        <v>PHKanlurang Dabaw</v>
      </c>
    </row>
    <row r="4387" spans="1:3">
      <c r="A4387" t="s">
        <v>9243</v>
      </c>
      <c r="B4387" t="s">
        <v>9244</v>
      </c>
      <c r="C4387" t="str">
        <f t="shared" si="68"/>
        <v>PHSarangani</v>
      </c>
    </row>
    <row r="4388" spans="1:3">
      <c r="A4388" t="s">
        <v>9243</v>
      </c>
      <c r="B4388" t="s">
        <v>9244</v>
      </c>
      <c r="C4388" t="str">
        <f t="shared" si="68"/>
        <v>PHSarangani</v>
      </c>
    </row>
    <row r="4389" spans="1:3">
      <c r="A4389" t="s">
        <v>9257</v>
      </c>
      <c r="B4389" t="s">
        <v>9259</v>
      </c>
      <c r="C4389" t="str">
        <f t="shared" si="68"/>
        <v>PHSouth Cotabato</v>
      </c>
    </row>
    <row r="4390" spans="1:3">
      <c r="A4390" t="s">
        <v>9257</v>
      </c>
      <c r="B4390" t="s">
        <v>9258</v>
      </c>
      <c r="C4390" t="str">
        <f t="shared" si="68"/>
        <v>PHTimog Kotabato</v>
      </c>
    </row>
    <row r="4391" spans="1:3">
      <c r="A4391" t="s">
        <v>9346</v>
      </c>
      <c r="B4391" t="s">
        <v>9347</v>
      </c>
      <c r="C4391" t="str">
        <f t="shared" si="68"/>
        <v>PHSoccsksargen (Region XII)</v>
      </c>
    </row>
    <row r="4392" spans="1:3">
      <c r="A4392" t="s">
        <v>9346</v>
      </c>
      <c r="B4392" t="s">
        <v>9348</v>
      </c>
      <c r="C4392" t="str">
        <f t="shared" si="68"/>
        <v>PHRehiyon ng Soccsksargen</v>
      </c>
    </row>
    <row r="4393" spans="1:3">
      <c r="A4393" t="s">
        <v>9349</v>
      </c>
      <c r="B4393" t="s">
        <v>9350</v>
      </c>
      <c r="C4393" t="str">
        <f t="shared" si="68"/>
        <v>PHLanao del Norte</v>
      </c>
    </row>
    <row r="4394" spans="1:3">
      <c r="A4394" t="s">
        <v>9349</v>
      </c>
      <c r="B4394" t="s">
        <v>9351</v>
      </c>
      <c r="C4394" t="str">
        <f t="shared" si="68"/>
        <v>PHHilagang Lanaw</v>
      </c>
    </row>
    <row r="4395" spans="1:3">
      <c r="A4395" t="s">
        <v>9354</v>
      </c>
      <c r="B4395" t="s">
        <v>9355</v>
      </c>
      <c r="C4395" t="str">
        <f t="shared" si="68"/>
        <v>PHCotabato</v>
      </c>
    </row>
    <row r="4396" spans="1:3">
      <c r="A4396" t="s">
        <v>9354</v>
      </c>
      <c r="B4396" t="s">
        <v>9356</v>
      </c>
      <c r="C4396" t="str">
        <f t="shared" si="68"/>
        <v>PHKotabato</v>
      </c>
    </row>
    <row r="4397" spans="1:3">
      <c r="A4397" t="s">
        <v>9352</v>
      </c>
      <c r="B4397" t="s">
        <v>9353</v>
      </c>
      <c r="C4397" t="str">
        <f t="shared" si="68"/>
        <v>PHSultan Kudarat</v>
      </c>
    </row>
    <row r="4398" spans="1:3">
      <c r="A4398" t="s">
        <v>9352</v>
      </c>
      <c r="B4398" t="s">
        <v>9353</v>
      </c>
      <c r="C4398" t="str">
        <f t="shared" si="68"/>
        <v>PHSultan Kudarat</v>
      </c>
    </row>
    <row r="4399" spans="1:3">
      <c r="A4399" t="s">
        <v>9263</v>
      </c>
      <c r="B4399" t="s">
        <v>9264</v>
      </c>
      <c r="C4399" t="str">
        <f t="shared" si="68"/>
        <v>PHCaraga (Region XIII)</v>
      </c>
    </row>
    <row r="4400" spans="1:3">
      <c r="A4400" t="s">
        <v>9263</v>
      </c>
      <c r="B4400" t="s">
        <v>9265</v>
      </c>
      <c r="C4400" t="str">
        <f t="shared" si="68"/>
        <v>PHRehiyon ng Karaga</v>
      </c>
    </row>
    <row r="4401" spans="1:3">
      <c r="A4401" t="s">
        <v>9275</v>
      </c>
      <c r="B4401" t="s">
        <v>9276</v>
      </c>
      <c r="C4401" t="str">
        <f t="shared" si="68"/>
        <v>PHAgusan del Norte</v>
      </c>
    </row>
    <row r="4402" spans="1:3">
      <c r="A4402" t="s">
        <v>9275</v>
      </c>
      <c r="B4402" t="s">
        <v>9277</v>
      </c>
      <c r="C4402" t="str">
        <f t="shared" si="68"/>
        <v>PHHilagang Agusan</v>
      </c>
    </row>
    <row r="4403" spans="1:3">
      <c r="A4403" t="s">
        <v>9272</v>
      </c>
      <c r="B4403" t="s">
        <v>9273</v>
      </c>
      <c r="C4403" t="str">
        <f t="shared" si="68"/>
        <v>PHAgusan del Sur</v>
      </c>
    </row>
    <row r="4404" spans="1:3">
      <c r="A4404" t="s">
        <v>9272</v>
      </c>
      <c r="B4404" t="s">
        <v>9274</v>
      </c>
      <c r="C4404" t="str">
        <f t="shared" si="68"/>
        <v>PHTimog Agusan</v>
      </c>
    </row>
    <row r="4405" spans="1:3">
      <c r="A4405" t="s">
        <v>9278</v>
      </c>
      <c r="B4405" t="s">
        <v>9279</v>
      </c>
      <c r="C4405" t="str">
        <f t="shared" si="68"/>
        <v>PHDinagat Islands</v>
      </c>
    </row>
    <row r="4406" spans="1:3">
      <c r="A4406" t="s">
        <v>9278</v>
      </c>
      <c r="B4406" t="s">
        <v>9280</v>
      </c>
      <c r="C4406" t="str">
        <f t="shared" si="68"/>
        <v>PHPulo ng Dinagat</v>
      </c>
    </row>
    <row r="4407" spans="1:3">
      <c r="A4407" t="s">
        <v>9266</v>
      </c>
      <c r="B4407" t="s">
        <v>9268</v>
      </c>
      <c r="C4407" t="str">
        <f t="shared" si="68"/>
        <v>PHSurigao del Norte</v>
      </c>
    </row>
    <row r="4408" spans="1:3">
      <c r="A4408" t="s">
        <v>9266</v>
      </c>
      <c r="B4408" t="s">
        <v>9267</v>
      </c>
      <c r="C4408" t="str">
        <f t="shared" si="68"/>
        <v>PHHilagang Surigaw</v>
      </c>
    </row>
    <row r="4409" spans="1:3">
      <c r="A4409" t="s">
        <v>9269</v>
      </c>
      <c r="B4409" t="s">
        <v>9271</v>
      </c>
      <c r="C4409" t="str">
        <f t="shared" si="68"/>
        <v>PHSurigao del Sur</v>
      </c>
    </row>
    <row r="4410" spans="1:3">
      <c r="A4410" t="s">
        <v>9269</v>
      </c>
      <c r="B4410" t="s">
        <v>9270</v>
      </c>
      <c r="C4410" t="str">
        <f t="shared" si="68"/>
        <v>PHTimog Surigaw</v>
      </c>
    </row>
    <row r="4411" spans="1:3">
      <c r="A4411" t="s">
        <v>9357</v>
      </c>
      <c r="B4411" t="s">
        <v>9359</v>
      </c>
      <c r="C4411" t="str">
        <f t="shared" si="68"/>
        <v>PHAutonomous Region in Muslim Mindanao (ARMM)</v>
      </c>
    </row>
    <row r="4412" spans="1:3">
      <c r="A4412" t="s">
        <v>9357</v>
      </c>
      <c r="B4412" t="s">
        <v>9358</v>
      </c>
      <c r="C4412" t="str">
        <f t="shared" si="68"/>
        <v>PHNagsasariling Rehiyon ng Muslim sa Mindanaw</v>
      </c>
    </row>
    <row r="4413" spans="1:3">
      <c r="A4413" t="s">
        <v>9360</v>
      </c>
      <c r="B4413" t="s">
        <v>9361</v>
      </c>
      <c r="C4413" t="str">
        <f t="shared" si="68"/>
        <v>PHLanao del Sur</v>
      </c>
    </row>
    <row r="4414" spans="1:3">
      <c r="A4414" t="s">
        <v>9360</v>
      </c>
      <c r="B4414" t="s">
        <v>9362</v>
      </c>
      <c r="C4414" t="str">
        <f t="shared" si="68"/>
        <v>PHTimog Lanaw</v>
      </c>
    </row>
    <row r="4415" spans="1:3">
      <c r="A4415" t="s">
        <v>9363</v>
      </c>
      <c r="B4415" t="s">
        <v>9365</v>
      </c>
      <c r="C4415" t="str">
        <f t="shared" si="68"/>
        <v>PHMaguindanao</v>
      </c>
    </row>
    <row r="4416" spans="1:3">
      <c r="A4416" t="s">
        <v>9363</v>
      </c>
      <c r="B4416" t="s">
        <v>9364</v>
      </c>
      <c r="C4416" t="str">
        <f t="shared" si="68"/>
        <v>PHMagindanaw</v>
      </c>
    </row>
    <row r="4417" spans="1:3">
      <c r="A4417" t="s">
        <v>9368</v>
      </c>
      <c r="B4417" t="s">
        <v>9369</v>
      </c>
      <c r="C4417" t="str">
        <f t="shared" si="68"/>
        <v>PHSulu</v>
      </c>
    </row>
    <row r="4418" spans="1:3">
      <c r="A4418" t="s">
        <v>9368</v>
      </c>
      <c r="B4418" t="s">
        <v>9369</v>
      </c>
      <c r="C4418" t="str">
        <f t="shared" si="68"/>
        <v>PHSulu</v>
      </c>
    </row>
    <row r="4419" spans="1:3">
      <c r="A4419" t="s">
        <v>9366</v>
      </c>
      <c r="B4419" t="s">
        <v>9367</v>
      </c>
      <c r="C4419" t="str">
        <f t="shared" ref="C4419:C4482" si="69">LEFT(A4419,2)&amp;B4419</f>
        <v>PHTawi-Tawi</v>
      </c>
    </row>
    <row r="4420" spans="1:3">
      <c r="A4420" t="s">
        <v>9366</v>
      </c>
      <c r="B4420" t="s">
        <v>9367</v>
      </c>
      <c r="C4420" t="str">
        <f t="shared" si="69"/>
        <v>PHTawi-Tawi</v>
      </c>
    </row>
    <row r="4421" spans="1:3">
      <c r="A4421" t="s">
        <v>9370</v>
      </c>
      <c r="B4421" t="s">
        <v>9371</v>
      </c>
      <c r="C4421" t="str">
        <f t="shared" si="69"/>
        <v>PHCordillera Administrative Region (CAR)</v>
      </c>
    </row>
    <row r="4422" spans="1:3">
      <c r="A4422" t="s">
        <v>9370</v>
      </c>
      <c r="B4422" t="s">
        <v>9372</v>
      </c>
      <c r="C4422" t="str">
        <f t="shared" si="69"/>
        <v>PHRehiyon ng Administratibo ng Kordilyera</v>
      </c>
    </row>
    <row r="4423" spans="1:3">
      <c r="A4423" t="s">
        <v>9373</v>
      </c>
      <c r="B4423" t="s">
        <v>9374</v>
      </c>
      <c r="C4423" t="str">
        <f t="shared" si="69"/>
        <v>PHAbra</v>
      </c>
    </row>
    <row r="4424" spans="1:3">
      <c r="A4424" t="s">
        <v>9373</v>
      </c>
      <c r="B4424" t="s">
        <v>9374</v>
      </c>
      <c r="C4424" t="str">
        <f t="shared" si="69"/>
        <v>PHAbra</v>
      </c>
    </row>
    <row r="4425" spans="1:3">
      <c r="A4425" t="s">
        <v>9381</v>
      </c>
      <c r="B4425" t="s">
        <v>9382</v>
      </c>
      <c r="C4425" t="str">
        <f t="shared" si="69"/>
        <v>PHApayao</v>
      </c>
    </row>
    <row r="4426" spans="1:3">
      <c r="A4426" t="s">
        <v>9381</v>
      </c>
      <c r="B4426" t="s">
        <v>9383</v>
      </c>
      <c r="C4426" t="str">
        <f t="shared" si="69"/>
        <v>PHApayaw</v>
      </c>
    </row>
    <row r="4427" spans="1:3">
      <c r="A4427" t="s">
        <v>9375</v>
      </c>
      <c r="B4427" t="s">
        <v>9377</v>
      </c>
      <c r="C4427" t="str">
        <f t="shared" si="69"/>
        <v>PHBenguet</v>
      </c>
    </row>
    <row r="4428" spans="1:3">
      <c r="A4428" t="s">
        <v>9375</v>
      </c>
      <c r="B4428" t="s">
        <v>9376</v>
      </c>
      <c r="C4428" t="str">
        <f t="shared" si="69"/>
        <v>PHBenget</v>
      </c>
    </row>
    <row r="4429" spans="1:3">
      <c r="A4429" t="s">
        <v>9384</v>
      </c>
      <c r="B4429" t="s">
        <v>9386</v>
      </c>
      <c r="C4429" t="str">
        <f t="shared" si="69"/>
        <v>PHIfugao</v>
      </c>
    </row>
    <row r="4430" spans="1:3">
      <c r="A4430" t="s">
        <v>9384</v>
      </c>
      <c r="B4430" t="s">
        <v>9385</v>
      </c>
      <c r="C4430" t="str">
        <f t="shared" si="69"/>
        <v>PHIpugaw</v>
      </c>
    </row>
    <row r="4431" spans="1:3">
      <c r="A4431" t="s">
        <v>9387</v>
      </c>
      <c r="B4431" t="s">
        <v>9388</v>
      </c>
      <c r="C4431" t="str">
        <f t="shared" si="69"/>
        <v>PHKalinga</v>
      </c>
    </row>
    <row r="4432" spans="1:3">
      <c r="A4432" t="s">
        <v>9387</v>
      </c>
      <c r="B4432" t="s">
        <v>9388</v>
      </c>
      <c r="C4432" t="str">
        <f t="shared" si="69"/>
        <v>PHKalinga</v>
      </c>
    </row>
    <row r="4433" spans="1:3">
      <c r="A4433" t="s">
        <v>9378</v>
      </c>
      <c r="B4433" t="s">
        <v>9379</v>
      </c>
      <c r="C4433" t="str">
        <f t="shared" si="69"/>
        <v>PHMountain Province</v>
      </c>
    </row>
    <row r="4434" spans="1:3">
      <c r="A4434" t="s">
        <v>9378</v>
      </c>
      <c r="B4434" t="s">
        <v>9380</v>
      </c>
      <c r="C4434" t="str">
        <f t="shared" si="69"/>
        <v>PHLalawigang Bulubundukin</v>
      </c>
    </row>
    <row r="4435" spans="1:3">
      <c r="A4435" t="s">
        <v>9389</v>
      </c>
      <c r="B4435" t="s">
        <v>9390</v>
      </c>
      <c r="C4435" t="str">
        <f t="shared" si="69"/>
        <v>PHCalabarzon (Region IV-A)</v>
      </c>
    </row>
    <row r="4436" spans="1:3">
      <c r="A4436" t="s">
        <v>9389</v>
      </c>
      <c r="B4436" t="s">
        <v>9391</v>
      </c>
      <c r="C4436" t="str">
        <f t="shared" si="69"/>
        <v>PHRehiyon ng Calabarzon</v>
      </c>
    </row>
    <row r="4437" spans="1:3">
      <c r="A4437" t="s">
        <v>9395</v>
      </c>
      <c r="B4437" t="s">
        <v>9396</v>
      </c>
      <c r="C4437" t="str">
        <f t="shared" si="69"/>
        <v>PHBatangas</v>
      </c>
    </row>
    <row r="4438" spans="1:3">
      <c r="A4438" t="s">
        <v>9395</v>
      </c>
      <c r="B4438" t="s">
        <v>9396</v>
      </c>
      <c r="C4438" t="str">
        <f t="shared" si="69"/>
        <v>PHBatangas</v>
      </c>
    </row>
    <row r="4439" spans="1:3">
      <c r="A4439" t="s">
        <v>9397</v>
      </c>
      <c r="B4439" t="s">
        <v>9398</v>
      </c>
      <c r="C4439" t="str">
        <f t="shared" si="69"/>
        <v>PHCavite</v>
      </c>
    </row>
    <row r="4440" spans="1:3">
      <c r="A4440" t="s">
        <v>9397</v>
      </c>
      <c r="B4440" t="s">
        <v>9399</v>
      </c>
      <c r="C4440" t="str">
        <f t="shared" si="69"/>
        <v>PHKabite</v>
      </c>
    </row>
    <row r="4441" spans="1:3">
      <c r="A4441" t="s">
        <v>9400</v>
      </c>
      <c r="B4441" t="s">
        <v>9401</v>
      </c>
      <c r="C4441" t="str">
        <f t="shared" si="69"/>
        <v>PHLaguna</v>
      </c>
    </row>
    <row r="4442" spans="1:3">
      <c r="A4442" t="s">
        <v>9400</v>
      </c>
      <c r="B4442" t="s">
        <v>9401</v>
      </c>
      <c r="C4442" t="str">
        <f t="shared" si="69"/>
        <v>PHLaguna</v>
      </c>
    </row>
    <row r="4443" spans="1:3">
      <c r="A4443" t="s">
        <v>9402</v>
      </c>
      <c r="B4443" t="s">
        <v>9404</v>
      </c>
      <c r="C4443" t="str">
        <f t="shared" si="69"/>
        <v>PHQuezon</v>
      </c>
    </row>
    <row r="4444" spans="1:3">
      <c r="A4444" t="s">
        <v>9402</v>
      </c>
      <c r="B4444" t="s">
        <v>9403</v>
      </c>
      <c r="C4444" t="str">
        <f t="shared" si="69"/>
        <v>PHKeson</v>
      </c>
    </row>
    <row r="4445" spans="1:3">
      <c r="A4445" t="s">
        <v>9392</v>
      </c>
      <c r="B4445" t="s">
        <v>9394</v>
      </c>
      <c r="C4445" t="str">
        <f t="shared" si="69"/>
        <v>PHRizal</v>
      </c>
    </row>
    <row r="4446" spans="1:3">
      <c r="A4446" t="s">
        <v>9392</v>
      </c>
      <c r="B4446" t="s">
        <v>9393</v>
      </c>
      <c r="C4446" t="str">
        <f t="shared" si="69"/>
        <v>PHRisal</v>
      </c>
    </row>
    <row r="4447" spans="1:3">
      <c r="A4447" t="s">
        <v>9405</v>
      </c>
      <c r="B4447" t="s">
        <v>9406</v>
      </c>
      <c r="C4447" t="str">
        <f t="shared" si="69"/>
        <v>PHMimaropa (Region IV-B)</v>
      </c>
    </row>
    <row r="4448" spans="1:3">
      <c r="A4448" t="s">
        <v>9405</v>
      </c>
      <c r="B4448" t="s">
        <v>9407</v>
      </c>
      <c r="C4448" t="str">
        <f t="shared" si="69"/>
        <v>PHRehiyon ng Mimaropa</v>
      </c>
    </row>
    <row r="4449" spans="1:3">
      <c r="A4449" t="s">
        <v>9415</v>
      </c>
      <c r="B4449" t="s">
        <v>9417</v>
      </c>
      <c r="C4449" t="str">
        <f t="shared" si="69"/>
        <v>PHMarinduque</v>
      </c>
    </row>
    <row r="4450" spans="1:3">
      <c r="A4450" t="s">
        <v>9415</v>
      </c>
      <c r="B4450" t="s">
        <v>9416</v>
      </c>
      <c r="C4450" t="str">
        <f t="shared" si="69"/>
        <v>PHMarinduke</v>
      </c>
    </row>
    <row r="4451" spans="1:3">
      <c r="A4451" t="s">
        <v>9418</v>
      </c>
      <c r="B4451" t="s">
        <v>9419</v>
      </c>
      <c r="C4451" t="str">
        <f t="shared" si="69"/>
        <v>PHMindoro Occidental</v>
      </c>
    </row>
    <row r="4452" spans="1:3">
      <c r="A4452" t="s">
        <v>9418</v>
      </c>
      <c r="B4452" t="s">
        <v>9420</v>
      </c>
      <c r="C4452" t="str">
        <f t="shared" si="69"/>
        <v>PHKanlurang Mindoro</v>
      </c>
    </row>
    <row r="4453" spans="1:3">
      <c r="A4453" t="s">
        <v>9408</v>
      </c>
      <c r="B4453" t="s">
        <v>9410</v>
      </c>
      <c r="C4453" t="str">
        <f t="shared" si="69"/>
        <v>PHMindoro Oriental</v>
      </c>
    </row>
    <row r="4454" spans="1:3">
      <c r="A4454" t="s">
        <v>9408</v>
      </c>
      <c r="B4454" t="s">
        <v>9409</v>
      </c>
      <c r="C4454" t="str">
        <f t="shared" si="69"/>
        <v>PHSilangang Mindoro</v>
      </c>
    </row>
    <row r="4455" spans="1:3">
      <c r="A4455" t="s">
        <v>9411</v>
      </c>
      <c r="B4455" t="s">
        <v>9412</v>
      </c>
      <c r="C4455" t="str">
        <f t="shared" si="69"/>
        <v>PHPalawan</v>
      </c>
    </row>
    <row r="4456" spans="1:3">
      <c r="A4456" t="s">
        <v>9411</v>
      </c>
      <c r="B4456" t="s">
        <v>9412</v>
      </c>
      <c r="C4456" t="str">
        <f t="shared" si="69"/>
        <v>PHPalawan</v>
      </c>
    </row>
    <row r="4457" spans="1:3">
      <c r="A4457" t="s">
        <v>9413</v>
      </c>
      <c r="B4457" t="s">
        <v>9414</v>
      </c>
      <c r="C4457" t="str">
        <f t="shared" si="69"/>
        <v>PHRomblon</v>
      </c>
    </row>
    <row r="4458" spans="1:3">
      <c r="A4458" t="s">
        <v>9413</v>
      </c>
      <c r="B4458" t="s">
        <v>9414</v>
      </c>
      <c r="C4458" t="str">
        <f t="shared" si="69"/>
        <v>PHRomblon</v>
      </c>
    </row>
    <row r="4459" spans="1:3">
      <c r="A4459" t="s">
        <v>9421</v>
      </c>
      <c r="B4459" t="s">
        <v>9423</v>
      </c>
      <c r="C4459" t="str">
        <f t="shared" si="69"/>
        <v>PKGilgit-Baltistan</v>
      </c>
    </row>
    <row r="4460" spans="1:3">
      <c r="A4460" t="s">
        <v>9421</v>
      </c>
      <c r="B4460" t="s">
        <v>9422</v>
      </c>
      <c r="C4460" t="str">
        <f t="shared" si="69"/>
        <v>PKGilgit-Baltistān</v>
      </c>
    </row>
    <row r="4461" spans="1:3">
      <c r="A4461" t="s">
        <v>9431</v>
      </c>
      <c r="B4461" t="s">
        <v>13669</v>
      </c>
      <c r="C4461" t="str">
        <f t="shared" si="69"/>
        <v>PKAzad Jammu and Kashmir</v>
      </c>
    </row>
    <row r="4462" spans="1:3">
      <c r="A4462" t="s">
        <v>9431</v>
      </c>
      <c r="B4462" t="s">
        <v>13670</v>
      </c>
      <c r="C4462" t="str">
        <f t="shared" si="69"/>
        <v>PKĀzād Jammūñ o Kashmīr</v>
      </c>
    </row>
    <row r="4463" spans="1:3">
      <c r="A4463" t="s">
        <v>9435</v>
      </c>
      <c r="B4463" t="s">
        <v>9437</v>
      </c>
      <c r="C4463" t="str">
        <f t="shared" si="69"/>
        <v>PKIslamabad</v>
      </c>
    </row>
    <row r="4464" spans="1:3">
      <c r="A4464" t="s">
        <v>9435</v>
      </c>
      <c r="B4464" t="s">
        <v>9436</v>
      </c>
      <c r="C4464" t="str">
        <f t="shared" si="69"/>
        <v>PKIslāmābād</v>
      </c>
    </row>
    <row r="4465" spans="1:3">
      <c r="A4465" t="s">
        <v>9432</v>
      </c>
      <c r="B4465" t="s">
        <v>9433</v>
      </c>
      <c r="C4465" t="str">
        <f t="shared" si="69"/>
        <v>PKBalochistan</v>
      </c>
    </row>
    <row r="4466" spans="1:3">
      <c r="A4466" t="s">
        <v>9432</v>
      </c>
      <c r="B4466" t="s">
        <v>9434</v>
      </c>
      <c r="C4466" t="str">
        <f t="shared" si="69"/>
        <v>PKBalōchistān</v>
      </c>
    </row>
    <row r="4467" spans="1:3">
      <c r="A4467" t="s">
        <v>9426</v>
      </c>
      <c r="B4467" t="s">
        <v>9427</v>
      </c>
      <c r="C4467" t="str">
        <f t="shared" si="69"/>
        <v>PKKhyber Pakhtunkhwa</v>
      </c>
    </row>
    <row r="4468" spans="1:3">
      <c r="A4468" t="s">
        <v>9426</v>
      </c>
      <c r="B4468" t="s">
        <v>9428</v>
      </c>
      <c r="C4468" t="str">
        <f t="shared" si="69"/>
        <v>PKKhaībar Pakhtūnkhwā</v>
      </c>
    </row>
    <row r="4469" spans="1:3">
      <c r="A4469" t="s">
        <v>9429</v>
      </c>
      <c r="B4469" t="s">
        <v>6155</v>
      </c>
      <c r="C4469" t="str">
        <f t="shared" si="69"/>
        <v>PKPunjab</v>
      </c>
    </row>
    <row r="4470" spans="1:3">
      <c r="A4470" t="s">
        <v>9429</v>
      </c>
      <c r="B4470" t="s">
        <v>9430</v>
      </c>
      <c r="C4470" t="str">
        <f t="shared" si="69"/>
        <v>PKPanjāb</v>
      </c>
    </row>
    <row r="4471" spans="1:3">
      <c r="A4471" t="s">
        <v>9424</v>
      </c>
      <c r="B4471" t="s">
        <v>9425</v>
      </c>
      <c r="C4471" t="str">
        <f t="shared" si="69"/>
        <v>PKSindh</v>
      </c>
    </row>
    <row r="4472" spans="1:3">
      <c r="A4472" t="s">
        <v>9424</v>
      </c>
      <c r="B4472" t="s">
        <v>9425</v>
      </c>
      <c r="C4472" t="str">
        <f t="shared" si="69"/>
        <v>PKSindh</v>
      </c>
    </row>
    <row r="4473" spans="1:3">
      <c r="A4473" t="s">
        <v>13477</v>
      </c>
      <c r="B4473" t="s">
        <v>9441</v>
      </c>
      <c r="C4473" t="str">
        <f t="shared" si="69"/>
        <v>PLDolnośląskie</v>
      </c>
    </row>
    <row r="4474" spans="1:3">
      <c r="A4474" t="s">
        <v>13478</v>
      </c>
      <c r="B4474" t="s">
        <v>9450</v>
      </c>
      <c r="C4474" t="str">
        <f t="shared" si="69"/>
        <v>PLKujawsko-pomorskie</v>
      </c>
    </row>
    <row r="4475" spans="1:3">
      <c r="A4475" t="s">
        <v>13476</v>
      </c>
      <c r="B4475" t="s">
        <v>9438</v>
      </c>
      <c r="C4475" t="str">
        <f t="shared" si="69"/>
        <v>PLLubelskie</v>
      </c>
    </row>
    <row r="4476" spans="1:3">
      <c r="A4476" t="s">
        <v>13479</v>
      </c>
      <c r="B4476" t="s">
        <v>9447</v>
      </c>
      <c r="C4476" t="str">
        <f t="shared" si="69"/>
        <v>PLLubuskie</v>
      </c>
    </row>
    <row r="4477" spans="1:3">
      <c r="A4477" t="s">
        <v>13480</v>
      </c>
      <c r="B4477" t="s">
        <v>9453</v>
      </c>
      <c r="C4477" t="str">
        <f t="shared" si="69"/>
        <v>PLŁódzkie</v>
      </c>
    </row>
    <row r="4478" spans="1:3">
      <c r="A4478" t="s">
        <v>13481</v>
      </c>
      <c r="B4478" t="s">
        <v>9439</v>
      </c>
      <c r="C4478" t="str">
        <f t="shared" si="69"/>
        <v>PLMałopolskie</v>
      </c>
    </row>
    <row r="4479" spans="1:3">
      <c r="A4479" t="s">
        <v>13482</v>
      </c>
      <c r="B4479" t="s">
        <v>9440</v>
      </c>
      <c r="C4479" t="str">
        <f t="shared" si="69"/>
        <v>PLMazowieckie</v>
      </c>
    </row>
    <row r="4480" spans="1:3">
      <c r="A4480" t="s">
        <v>13483</v>
      </c>
      <c r="B4480" t="s">
        <v>9451</v>
      </c>
      <c r="C4480" t="str">
        <f t="shared" si="69"/>
        <v>PLOpolskie</v>
      </c>
    </row>
    <row r="4481" spans="1:3">
      <c r="A4481" t="s">
        <v>13484</v>
      </c>
      <c r="B4481" t="s">
        <v>9448</v>
      </c>
      <c r="C4481" t="str">
        <f t="shared" si="69"/>
        <v>PLPodkarpackie</v>
      </c>
    </row>
    <row r="4482" spans="1:3">
      <c r="A4482" t="s">
        <v>13485</v>
      </c>
      <c r="B4482" t="s">
        <v>9442</v>
      </c>
      <c r="C4482" t="str">
        <f t="shared" si="69"/>
        <v>PLPodlaskie</v>
      </c>
    </row>
    <row r="4483" spans="1:3">
      <c r="A4483" t="s">
        <v>13486</v>
      </c>
      <c r="B4483" t="s">
        <v>9449</v>
      </c>
      <c r="C4483" t="str">
        <f t="shared" ref="C4483:C4546" si="70">LEFT(A4483,2)&amp;B4483</f>
        <v>PLPomorskie</v>
      </c>
    </row>
    <row r="4484" spans="1:3">
      <c r="A4484" t="s">
        <v>13487</v>
      </c>
      <c r="B4484" t="s">
        <v>9444</v>
      </c>
      <c r="C4484" t="str">
        <f t="shared" si="70"/>
        <v>PLŚląskie</v>
      </c>
    </row>
    <row r="4485" spans="1:3">
      <c r="A4485" t="s">
        <v>13488</v>
      </c>
      <c r="B4485" t="s">
        <v>9443</v>
      </c>
      <c r="C4485" t="str">
        <f t="shared" si="70"/>
        <v>PLŚwiętokrzyskie</v>
      </c>
    </row>
    <row r="4486" spans="1:3">
      <c r="A4486" t="s">
        <v>13489</v>
      </c>
      <c r="B4486" t="s">
        <v>9445</v>
      </c>
      <c r="C4486" t="str">
        <f t="shared" si="70"/>
        <v>PLWarmińsko-mazurskie</v>
      </c>
    </row>
    <row r="4487" spans="1:3">
      <c r="A4487" t="s">
        <v>13490</v>
      </c>
      <c r="B4487" t="s">
        <v>9452</v>
      </c>
      <c r="C4487" t="str">
        <f t="shared" si="70"/>
        <v>PLWielkopolskie</v>
      </c>
    </row>
    <row r="4488" spans="1:3">
      <c r="A4488" t="s">
        <v>13491</v>
      </c>
      <c r="B4488" t="s">
        <v>9446</v>
      </c>
      <c r="C4488" t="str">
        <f t="shared" si="70"/>
        <v>PLZachodniopomorskie</v>
      </c>
    </row>
    <row r="4489" spans="1:3">
      <c r="A4489" t="s">
        <v>9486</v>
      </c>
      <c r="B4489" t="s">
        <v>9488</v>
      </c>
      <c r="C4489" t="str">
        <f t="shared" si="70"/>
        <v>PSBayt Laḩm</v>
      </c>
    </row>
    <row r="4490" spans="1:3">
      <c r="A4490" t="s">
        <v>9486</v>
      </c>
      <c r="B4490" t="s">
        <v>9487</v>
      </c>
      <c r="C4490" t="str">
        <f t="shared" si="70"/>
        <v>PSBethlehem</v>
      </c>
    </row>
    <row r="4491" spans="1:3">
      <c r="A4491" t="s">
        <v>9454</v>
      </c>
      <c r="B4491" t="s">
        <v>9456</v>
      </c>
      <c r="C4491" t="str">
        <f t="shared" si="70"/>
        <v>PSDayr al Balaḩ</v>
      </c>
    </row>
    <row r="4492" spans="1:3">
      <c r="A4492" t="s">
        <v>9454</v>
      </c>
      <c r="B4492" t="s">
        <v>9455</v>
      </c>
      <c r="C4492" t="str">
        <f t="shared" si="70"/>
        <v>PSDeir El Balah</v>
      </c>
    </row>
    <row r="4493" spans="1:3">
      <c r="A4493" t="s">
        <v>9478</v>
      </c>
      <c r="B4493" t="s">
        <v>9479</v>
      </c>
      <c r="C4493" t="str">
        <f t="shared" si="70"/>
        <v>PSGhazzah</v>
      </c>
    </row>
    <row r="4494" spans="1:3">
      <c r="A4494" t="s">
        <v>9478</v>
      </c>
      <c r="B4494" t="s">
        <v>8679</v>
      </c>
      <c r="C4494" t="str">
        <f t="shared" si="70"/>
        <v>PSGaza</v>
      </c>
    </row>
    <row r="4495" spans="1:3">
      <c r="A4495" t="s">
        <v>9463</v>
      </c>
      <c r="B4495" t="s">
        <v>9465</v>
      </c>
      <c r="C4495" t="str">
        <f t="shared" si="70"/>
        <v>PSAl Khalīl</v>
      </c>
    </row>
    <row r="4496" spans="1:3">
      <c r="A4496" t="s">
        <v>9463</v>
      </c>
      <c r="B4496" t="s">
        <v>9464</v>
      </c>
      <c r="C4496" t="str">
        <f t="shared" si="70"/>
        <v>PSHebron</v>
      </c>
    </row>
    <row r="4497" spans="1:3">
      <c r="A4497" t="s">
        <v>9489</v>
      </c>
      <c r="B4497" t="s">
        <v>6113</v>
      </c>
      <c r="C4497" t="str">
        <f t="shared" si="70"/>
        <v>PSAl Quds</v>
      </c>
    </row>
    <row r="4498" spans="1:3">
      <c r="A4498" t="s">
        <v>9489</v>
      </c>
      <c r="B4498" t="s">
        <v>9490</v>
      </c>
      <c r="C4498" t="str">
        <f t="shared" si="70"/>
        <v>PSJerusalem</v>
      </c>
    </row>
    <row r="4499" spans="1:3">
      <c r="A4499" t="s">
        <v>9466</v>
      </c>
      <c r="B4499" t="s">
        <v>9468</v>
      </c>
      <c r="C4499" t="str">
        <f t="shared" si="70"/>
        <v>PSJanīn</v>
      </c>
    </row>
    <row r="4500" spans="1:3">
      <c r="A4500" t="s">
        <v>9466</v>
      </c>
      <c r="B4500" t="s">
        <v>9467</v>
      </c>
      <c r="C4500" t="str">
        <f t="shared" si="70"/>
        <v>PSJenin</v>
      </c>
    </row>
    <row r="4501" spans="1:3">
      <c r="A4501" t="s">
        <v>9480</v>
      </c>
      <c r="B4501" t="s">
        <v>9482</v>
      </c>
      <c r="C4501" t="str">
        <f t="shared" si="70"/>
        <v>PSArīḩā wal Aghwār</v>
      </c>
    </row>
    <row r="4502" spans="1:3">
      <c r="A4502" t="s">
        <v>9480</v>
      </c>
      <c r="B4502" t="s">
        <v>9481</v>
      </c>
      <c r="C4502" t="str">
        <f t="shared" si="70"/>
        <v>PSJericho and Al Aghwar</v>
      </c>
    </row>
    <row r="4503" spans="1:3">
      <c r="A4503" t="s">
        <v>9497</v>
      </c>
      <c r="B4503" t="s">
        <v>9499</v>
      </c>
      <c r="C4503" t="str">
        <f t="shared" si="70"/>
        <v>PSKhān Yūnis</v>
      </c>
    </row>
    <row r="4504" spans="1:3">
      <c r="A4504" t="s">
        <v>9497</v>
      </c>
      <c r="B4504" t="s">
        <v>9498</v>
      </c>
      <c r="C4504" t="str">
        <f t="shared" si="70"/>
        <v>PSKhan Yunis</v>
      </c>
    </row>
    <row r="4505" spans="1:3">
      <c r="A4505" t="s">
        <v>9483</v>
      </c>
      <c r="B4505" t="s">
        <v>9485</v>
      </c>
      <c r="C4505" t="str">
        <f t="shared" si="70"/>
        <v>PSNāblus</v>
      </c>
    </row>
    <row r="4506" spans="1:3">
      <c r="A4506" t="s">
        <v>9483</v>
      </c>
      <c r="B4506" t="s">
        <v>9484</v>
      </c>
      <c r="C4506" t="str">
        <f t="shared" si="70"/>
        <v>PSNablus</v>
      </c>
    </row>
    <row r="4507" spans="1:3">
      <c r="A4507" t="s">
        <v>9469</v>
      </c>
      <c r="B4507" t="s">
        <v>9471</v>
      </c>
      <c r="C4507" t="str">
        <f t="shared" si="70"/>
        <v>PSShamāl Ghazzah</v>
      </c>
    </row>
    <row r="4508" spans="1:3">
      <c r="A4508" t="s">
        <v>9469</v>
      </c>
      <c r="B4508" t="s">
        <v>9470</v>
      </c>
      <c r="C4508" t="str">
        <f t="shared" si="70"/>
        <v>PSNorth Gaza</v>
      </c>
    </row>
    <row r="4509" spans="1:3">
      <c r="A4509" t="s">
        <v>9457</v>
      </c>
      <c r="B4509" t="s">
        <v>9459</v>
      </c>
      <c r="C4509" t="str">
        <f t="shared" si="70"/>
        <v>PSQalqīlyah</v>
      </c>
    </row>
    <row r="4510" spans="1:3">
      <c r="A4510" t="s">
        <v>9457</v>
      </c>
      <c r="B4510" t="s">
        <v>9458</v>
      </c>
      <c r="C4510" t="str">
        <f t="shared" si="70"/>
        <v>PSQalqilya</v>
      </c>
    </row>
    <row r="4511" spans="1:3">
      <c r="A4511" t="s">
        <v>9472</v>
      </c>
      <c r="B4511" t="s">
        <v>9474</v>
      </c>
      <c r="C4511" t="str">
        <f t="shared" si="70"/>
        <v>PSRām Allāh wal Bīrah</v>
      </c>
    </row>
    <row r="4512" spans="1:3">
      <c r="A4512" t="s">
        <v>9472</v>
      </c>
      <c r="B4512" t="s">
        <v>9473</v>
      </c>
      <c r="C4512" t="str">
        <f t="shared" si="70"/>
        <v>PSRamallah</v>
      </c>
    </row>
    <row r="4513" spans="1:3">
      <c r="A4513" t="s">
        <v>9460</v>
      </c>
      <c r="B4513" t="s">
        <v>9462</v>
      </c>
      <c r="C4513" t="str">
        <f t="shared" si="70"/>
        <v>PSRafaḩ</v>
      </c>
    </row>
    <row r="4514" spans="1:3">
      <c r="A4514" t="s">
        <v>9460</v>
      </c>
      <c r="B4514" t="s">
        <v>9461</v>
      </c>
      <c r="C4514" t="str">
        <f t="shared" si="70"/>
        <v>PSRafah</v>
      </c>
    </row>
    <row r="4515" spans="1:3">
      <c r="A4515" t="s">
        <v>9491</v>
      </c>
      <c r="B4515" t="s">
        <v>9493</v>
      </c>
      <c r="C4515" t="str">
        <f t="shared" si="70"/>
        <v>PSSalfīt</v>
      </c>
    </row>
    <row r="4516" spans="1:3">
      <c r="A4516" t="s">
        <v>9491</v>
      </c>
      <c r="B4516" t="s">
        <v>9492</v>
      </c>
      <c r="C4516" t="str">
        <f t="shared" si="70"/>
        <v>PSSalfit</v>
      </c>
    </row>
    <row r="4517" spans="1:3">
      <c r="A4517" t="s">
        <v>9475</v>
      </c>
      <c r="B4517" t="s">
        <v>9477</v>
      </c>
      <c r="C4517" t="str">
        <f t="shared" si="70"/>
        <v>PSŢūbās</v>
      </c>
    </row>
    <row r="4518" spans="1:3">
      <c r="A4518" t="s">
        <v>9475</v>
      </c>
      <c r="B4518" t="s">
        <v>9476</v>
      </c>
      <c r="C4518" t="str">
        <f t="shared" si="70"/>
        <v>PSTubas</v>
      </c>
    </row>
    <row r="4519" spans="1:3">
      <c r="A4519" t="s">
        <v>9494</v>
      </c>
      <c r="B4519" t="s">
        <v>9496</v>
      </c>
      <c r="C4519" t="str">
        <f t="shared" si="70"/>
        <v>PSŢūlkarm</v>
      </c>
    </row>
    <row r="4520" spans="1:3">
      <c r="A4520" t="s">
        <v>9494</v>
      </c>
      <c r="B4520" t="s">
        <v>9495</v>
      </c>
      <c r="C4520" t="str">
        <f t="shared" si="70"/>
        <v>PSTulkarm</v>
      </c>
    </row>
    <row r="4521" spans="1:3">
      <c r="A4521" t="s">
        <v>9538</v>
      </c>
      <c r="B4521" t="s">
        <v>9539</v>
      </c>
      <c r="C4521" t="str">
        <f t="shared" si="70"/>
        <v>PTRegião Autónoma dos Açores</v>
      </c>
    </row>
    <row r="4522" spans="1:3">
      <c r="A4522" t="s">
        <v>9518</v>
      </c>
      <c r="B4522" t="s">
        <v>9519</v>
      </c>
      <c r="C4522" t="str">
        <f t="shared" si="70"/>
        <v>PTRegião Autónoma da Madeira</v>
      </c>
    </row>
    <row r="4523" spans="1:3">
      <c r="A4523" t="s">
        <v>9520</v>
      </c>
      <c r="B4523" t="s">
        <v>9521</v>
      </c>
      <c r="C4523" t="str">
        <f t="shared" si="70"/>
        <v>PTAveiro</v>
      </c>
    </row>
    <row r="4524" spans="1:3">
      <c r="A4524" t="s">
        <v>9522</v>
      </c>
      <c r="B4524" t="s">
        <v>9523</v>
      </c>
      <c r="C4524" t="str">
        <f t="shared" si="70"/>
        <v>PTBeja</v>
      </c>
    </row>
    <row r="4525" spans="1:3">
      <c r="A4525" t="s">
        <v>9524</v>
      </c>
      <c r="B4525" t="s">
        <v>9525</v>
      </c>
      <c r="C4525" t="str">
        <f t="shared" si="70"/>
        <v>PTBraga</v>
      </c>
    </row>
    <row r="4526" spans="1:3">
      <c r="A4526" t="s">
        <v>9506</v>
      </c>
      <c r="B4526" t="s">
        <v>9507</v>
      </c>
      <c r="C4526" t="str">
        <f t="shared" si="70"/>
        <v>PTBragança</v>
      </c>
    </row>
    <row r="4527" spans="1:3">
      <c r="A4527" t="s">
        <v>9500</v>
      </c>
      <c r="B4527" t="s">
        <v>9501</v>
      </c>
      <c r="C4527" t="str">
        <f t="shared" si="70"/>
        <v>PTCastelo Branco</v>
      </c>
    </row>
    <row r="4528" spans="1:3">
      <c r="A4528" t="s">
        <v>9508</v>
      </c>
      <c r="B4528" t="s">
        <v>9509</v>
      </c>
      <c r="C4528" t="str">
        <f t="shared" si="70"/>
        <v>PTCoimbra</v>
      </c>
    </row>
    <row r="4529" spans="1:3">
      <c r="A4529" t="s">
        <v>9528</v>
      </c>
      <c r="B4529" t="s">
        <v>9529</v>
      </c>
      <c r="C4529" t="str">
        <f t="shared" si="70"/>
        <v>PTÉvora</v>
      </c>
    </row>
    <row r="4530" spans="1:3">
      <c r="A4530" t="s">
        <v>9534</v>
      </c>
      <c r="B4530" t="s">
        <v>9535</v>
      </c>
      <c r="C4530" t="str">
        <f t="shared" si="70"/>
        <v>PTFaro</v>
      </c>
    </row>
    <row r="4531" spans="1:3">
      <c r="A4531" t="s">
        <v>9502</v>
      </c>
      <c r="B4531" t="s">
        <v>9503</v>
      </c>
      <c r="C4531" t="str">
        <f t="shared" si="70"/>
        <v>PTGuarda</v>
      </c>
    </row>
    <row r="4532" spans="1:3">
      <c r="A4532" t="s">
        <v>9510</v>
      </c>
      <c r="B4532" t="s">
        <v>9511</v>
      </c>
      <c r="C4532" t="str">
        <f t="shared" si="70"/>
        <v>PTLeiria</v>
      </c>
    </row>
    <row r="4533" spans="1:3">
      <c r="A4533" t="s">
        <v>9512</v>
      </c>
      <c r="B4533" t="s">
        <v>9513</v>
      </c>
      <c r="C4533" t="str">
        <f t="shared" si="70"/>
        <v>PTLisboa</v>
      </c>
    </row>
    <row r="4534" spans="1:3">
      <c r="A4534" t="s">
        <v>9504</v>
      </c>
      <c r="B4534" t="s">
        <v>9505</v>
      </c>
      <c r="C4534" t="str">
        <f t="shared" si="70"/>
        <v>PTPortalegre</v>
      </c>
    </row>
    <row r="4535" spans="1:3">
      <c r="A4535" t="s">
        <v>9530</v>
      </c>
      <c r="B4535" t="s">
        <v>9531</v>
      </c>
      <c r="C4535" t="str">
        <f t="shared" si="70"/>
        <v>PTPorto</v>
      </c>
    </row>
    <row r="4536" spans="1:3">
      <c r="A4536" t="s">
        <v>9532</v>
      </c>
      <c r="B4536" t="s">
        <v>9533</v>
      </c>
      <c r="C4536" t="str">
        <f t="shared" si="70"/>
        <v>PTSantarém</v>
      </c>
    </row>
    <row r="4537" spans="1:3">
      <c r="A4537" t="s">
        <v>9514</v>
      </c>
      <c r="B4537" t="s">
        <v>9515</v>
      </c>
      <c r="C4537" t="str">
        <f t="shared" si="70"/>
        <v>PTSetúbal</v>
      </c>
    </row>
    <row r="4538" spans="1:3">
      <c r="A4538" t="s">
        <v>9516</v>
      </c>
      <c r="B4538" t="s">
        <v>9517</v>
      </c>
      <c r="C4538" t="str">
        <f t="shared" si="70"/>
        <v>PTViana do Castelo</v>
      </c>
    </row>
    <row r="4539" spans="1:3">
      <c r="A4539" t="s">
        <v>9526</v>
      </c>
      <c r="B4539" t="s">
        <v>9527</v>
      </c>
      <c r="C4539" t="str">
        <f t="shared" si="70"/>
        <v>PTVila Real</v>
      </c>
    </row>
    <row r="4540" spans="1:3">
      <c r="A4540" t="s">
        <v>9536</v>
      </c>
      <c r="B4540" t="s">
        <v>9537</v>
      </c>
      <c r="C4540" t="str">
        <f t="shared" si="70"/>
        <v>PTViseu</v>
      </c>
    </row>
    <row r="4541" spans="1:3">
      <c r="A4541" t="s">
        <v>9556</v>
      </c>
      <c r="B4541" t="s">
        <v>9557</v>
      </c>
      <c r="C4541" t="str">
        <f t="shared" si="70"/>
        <v>PWAimeliik</v>
      </c>
    </row>
    <row r="4542" spans="1:3">
      <c r="A4542" t="s">
        <v>9556</v>
      </c>
      <c r="B4542" t="s">
        <v>9557</v>
      </c>
      <c r="C4542" t="str">
        <f t="shared" si="70"/>
        <v>PWAimeliik</v>
      </c>
    </row>
    <row r="4543" spans="1:3">
      <c r="A4543" t="s">
        <v>9542</v>
      </c>
      <c r="B4543" t="s">
        <v>9543</v>
      </c>
      <c r="C4543" t="str">
        <f t="shared" si="70"/>
        <v>PWAirai</v>
      </c>
    </row>
    <row r="4544" spans="1:3">
      <c r="A4544" t="s">
        <v>9542</v>
      </c>
      <c r="B4544" t="s">
        <v>9543</v>
      </c>
      <c r="C4544" t="str">
        <f t="shared" si="70"/>
        <v>PWAirai</v>
      </c>
    </row>
    <row r="4545" spans="1:3">
      <c r="A4545" t="s">
        <v>9558</v>
      </c>
      <c r="B4545" t="s">
        <v>9559</v>
      </c>
      <c r="C4545" t="str">
        <f t="shared" si="70"/>
        <v>PWAngaur</v>
      </c>
    </row>
    <row r="4546" spans="1:3">
      <c r="A4546" t="s">
        <v>9558</v>
      </c>
      <c r="B4546" t="s">
        <v>9559</v>
      </c>
      <c r="C4546" t="str">
        <f t="shared" si="70"/>
        <v>PWAngaur</v>
      </c>
    </row>
    <row r="4547" spans="1:3">
      <c r="A4547" t="s">
        <v>9568</v>
      </c>
      <c r="B4547" t="s">
        <v>12843</v>
      </c>
      <c r="C4547" t="str">
        <f t="shared" ref="C4547:C4610" si="71">LEFT(A4547,2)&amp;B4547</f>
        <v>PWHatohobei</v>
      </c>
    </row>
    <row r="4548" spans="1:3">
      <c r="A4548" t="s">
        <v>9568</v>
      </c>
      <c r="B4548" t="s">
        <v>12843</v>
      </c>
      <c r="C4548" t="str">
        <f t="shared" si="71"/>
        <v>PWHatohobei</v>
      </c>
    </row>
    <row r="4549" spans="1:3">
      <c r="A4549" t="s">
        <v>9569</v>
      </c>
      <c r="B4549" t="s">
        <v>9570</v>
      </c>
      <c r="C4549" t="str">
        <f t="shared" si="71"/>
        <v>PWKayangel</v>
      </c>
    </row>
    <row r="4550" spans="1:3">
      <c r="A4550" t="s">
        <v>9569</v>
      </c>
      <c r="B4550" t="s">
        <v>9570</v>
      </c>
      <c r="C4550" t="str">
        <f t="shared" si="71"/>
        <v>PWKayangel</v>
      </c>
    </row>
    <row r="4551" spans="1:3">
      <c r="A4551" t="s">
        <v>9560</v>
      </c>
      <c r="B4551" t="s">
        <v>9561</v>
      </c>
      <c r="C4551" t="str">
        <f t="shared" si="71"/>
        <v>PWKoror</v>
      </c>
    </row>
    <row r="4552" spans="1:3">
      <c r="A4552" t="s">
        <v>9560</v>
      </c>
      <c r="B4552" t="s">
        <v>9561</v>
      </c>
      <c r="C4552" t="str">
        <f t="shared" si="71"/>
        <v>PWKoror</v>
      </c>
    </row>
    <row r="4553" spans="1:3">
      <c r="A4553" t="s">
        <v>9544</v>
      </c>
      <c r="B4553" t="s">
        <v>9545</v>
      </c>
      <c r="C4553" t="str">
        <f t="shared" si="71"/>
        <v>PWMelekeok</v>
      </c>
    </row>
    <row r="4554" spans="1:3">
      <c r="A4554" t="s">
        <v>9544</v>
      </c>
      <c r="B4554" t="s">
        <v>9545</v>
      </c>
      <c r="C4554" t="str">
        <f t="shared" si="71"/>
        <v>PWMelekeok</v>
      </c>
    </row>
    <row r="4555" spans="1:3">
      <c r="A4555" t="s">
        <v>9546</v>
      </c>
      <c r="B4555" t="s">
        <v>9547</v>
      </c>
      <c r="C4555" t="str">
        <f t="shared" si="71"/>
        <v>PWNgaraard</v>
      </c>
    </row>
    <row r="4556" spans="1:3">
      <c r="A4556" t="s">
        <v>9546</v>
      </c>
      <c r="B4556" t="s">
        <v>9547</v>
      </c>
      <c r="C4556" t="str">
        <f t="shared" si="71"/>
        <v>PWNgaraard</v>
      </c>
    </row>
    <row r="4557" spans="1:3">
      <c r="A4557" t="s">
        <v>9540</v>
      </c>
      <c r="B4557" t="s">
        <v>9541</v>
      </c>
      <c r="C4557" t="str">
        <f t="shared" si="71"/>
        <v>PWNgarchelong</v>
      </c>
    </row>
    <row r="4558" spans="1:3">
      <c r="A4558" t="s">
        <v>9540</v>
      </c>
      <c r="B4558" t="s">
        <v>9541</v>
      </c>
      <c r="C4558" t="str">
        <f t="shared" si="71"/>
        <v>PWNgarchelong</v>
      </c>
    </row>
    <row r="4559" spans="1:3">
      <c r="A4559" t="s">
        <v>9562</v>
      </c>
      <c r="B4559" t="s">
        <v>9563</v>
      </c>
      <c r="C4559" t="str">
        <f t="shared" si="71"/>
        <v>PWNgardmau</v>
      </c>
    </row>
    <row r="4560" spans="1:3">
      <c r="A4560" t="s">
        <v>9562</v>
      </c>
      <c r="B4560" t="s">
        <v>9563</v>
      </c>
      <c r="C4560" t="str">
        <f t="shared" si="71"/>
        <v>PWNgardmau</v>
      </c>
    </row>
    <row r="4561" spans="1:3">
      <c r="A4561" t="s">
        <v>9548</v>
      </c>
      <c r="B4561" t="s">
        <v>9549</v>
      </c>
      <c r="C4561" t="str">
        <f t="shared" si="71"/>
        <v>PWNgatpang</v>
      </c>
    </row>
    <row r="4562" spans="1:3">
      <c r="A4562" t="s">
        <v>9548</v>
      </c>
      <c r="B4562" t="s">
        <v>9549</v>
      </c>
      <c r="C4562" t="str">
        <f t="shared" si="71"/>
        <v>PWNgatpang</v>
      </c>
    </row>
    <row r="4563" spans="1:3">
      <c r="A4563" t="s">
        <v>9564</v>
      </c>
      <c r="B4563" t="s">
        <v>9565</v>
      </c>
      <c r="C4563" t="str">
        <f t="shared" si="71"/>
        <v>PWNgchesar</v>
      </c>
    </row>
    <row r="4564" spans="1:3">
      <c r="A4564" t="s">
        <v>9564</v>
      </c>
      <c r="B4564" t="s">
        <v>9565</v>
      </c>
      <c r="C4564" t="str">
        <f t="shared" si="71"/>
        <v>PWNgchesar</v>
      </c>
    </row>
    <row r="4565" spans="1:3">
      <c r="A4565" t="s">
        <v>9552</v>
      </c>
      <c r="B4565" t="s">
        <v>9553</v>
      </c>
      <c r="C4565" t="str">
        <f t="shared" si="71"/>
        <v>PWNgeremlengui</v>
      </c>
    </row>
    <row r="4566" spans="1:3">
      <c r="A4566" t="s">
        <v>9552</v>
      </c>
      <c r="B4566" t="s">
        <v>9553</v>
      </c>
      <c r="C4566" t="str">
        <f t="shared" si="71"/>
        <v>PWNgeremlengui</v>
      </c>
    </row>
    <row r="4567" spans="1:3">
      <c r="A4567" t="s">
        <v>9550</v>
      </c>
      <c r="B4567" t="s">
        <v>9551</v>
      </c>
      <c r="C4567" t="str">
        <f t="shared" si="71"/>
        <v>PWNgiwal</v>
      </c>
    </row>
    <row r="4568" spans="1:3">
      <c r="A4568" t="s">
        <v>9550</v>
      </c>
      <c r="B4568" t="s">
        <v>9551</v>
      </c>
      <c r="C4568" t="str">
        <f t="shared" si="71"/>
        <v>PWNgiwal</v>
      </c>
    </row>
    <row r="4569" spans="1:3">
      <c r="A4569" t="s">
        <v>9554</v>
      </c>
      <c r="B4569" t="s">
        <v>9555</v>
      </c>
      <c r="C4569" t="str">
        <f t="shared" si="71"/>
        <v>PWPeleliu</v>
      </c>
    </row>
    <row r="4570" spans="1:3">
      <c r="A4570" t="s">
        <v>9554</v>
      </c>
      <c r="B4570" t="s">
        <v>9555</v>
      </c>
      <c r="C4570" t="str">
        <f t="shared" si="71"/>
        <v>PWPeleliu</v>
      </c>
    </row>
    <row r="4571" spans="1:3">
      <c r="A4571" t="s">
        <v>9566</v>
      </c>
      <c r="B4571" t="s">
        <v>9567</v>
      </c>
      <c r="C4571" t="str">
        <f t="shared" si="71"/>
        <v>PWSonsorol</v>
      </c>
    </row>
    <row r="4572" spans="1:3">
      <c r="A4572" t="s">
        <v>9566</v>
      </c>
      <c r="B4572" t="s">
        <v>9567</v>
      </c>
      <c r="C4572" t="str">
        <f t="shared" si="71"/>
        <v>PWSonsorol</v>
      </c>
    </row>
    <row r="4573" spans="1:3">
      <c r="A4573" t="s">
        <v>9581</v>
      </c>
      <c r="B4573" t="s">
        <v>9582</v>
      </c>
      <c r="C4573" t="str">
        <f t="shared" si="71"/>
        <v>PYConcepción</v>
      </c>
    </row>
    <row r="4574" spans="1:3">
      <c r="A4574" t="s">
        <v>9600</v>
      </c>
      <c r="B4574" t="s">
        <v>9601</v>
      </c>
      <c r="C4574" t="str">
        <f t="shared" si="71"/>
        <v>PYAlto Paraná</v>
      </c>
    </row>
    <row r="4575" spans="1:3">
      <c r="A4575" t="s">
        <v>9602</v>
      </c>
      <c r="B4575" t="s">
        <v>3557</v>
      </c>
      <c r="C4575" t="str">
        <f t="shared" si="71"/>
        <v>PYCentral</v>
      </c>
    </row>
    <row r="4576" spans="1:3">
      <c r="A4576" t="s">
        <v>9585</v>
      </c>
      <c r="B4576" t="s">
        <v>9586</v>
      </c>
      <c r="C4576" t="str">
        <f t="shared" si="71"/>
        <v>PYÑeembucú</v>
      </c>
    </row>
    <row r="4577" spans="1:3">
      <c r="A4577" t="s">
        <v>9594</v>
      </c>
      <c r="B4577" t="s">
        <v>9595</v>
      </c>
      <c r="C4577" t="str">
        <f t="shared" si="71"/>
        <v>PYAmambay</v>
      </c>
    </row>
    <row r="4578" spans="1:3">
      <c r="A4578" t="s">
        <v>9603</v>
      </c>
      <c r="B4578" t="s">
        <v>9604</v>
      </c>
      <c r="C4578" t="str">
        <f t="shared" si="71"/>
        <v>PYCanindeyú</v>
      </c>
    </row>
    <row r="4579" spans="1:3">
      <c r="A4579" t="s">
        <v>9587</v>
      </c>
      <c r="B4579" t="s">
        <v>9588</v>
      </c>
      <c r="C4579" t="str">
        <f t="shared" si="71"/>
        <v>PYPresidente Hayes</v>
      </c>
    </row>
    <row r="4580" spans="1:3">
      <c r="A4580" t="s">
        <v>9596</v>
      </c>
      <c r="B4580" t="s">
        <v>9597</v>
      </c>
      <c r="C4580" t="str">
        <f t="shared" si="71"/>
        <v>PYAlto Paraguay</v>
      </c>
    </row>
    <row r="4581" spans="1:3">
      <c r="A4581" t="s">
        <v>9571</v>
      </c>
      <c r="B4581" t="s">
        <v>9572</v>
      </c>
      <c r="C4581" t="str">
        <f t="shared" si="71"/>
        <v>PYBoquerón</v>
      </c>
    </row>
    <row r="4582" spans="1:3">
      <c r="A4582" t="s">
        <v>9598</v>
      </c>
      <c r="B4582" t="s">
        <v>9599</v>
      </c>
      <c r="C4582" t="str">
        <f t="shared" si="71"/>
        <v>PYSan Pedro</v>
      </c>
    </row>
    <row r="4583" spans="1:3">
      <c r="A4583" t="s">
        <v>9589</v>
      </c>
      <c r="B4583" t="s">
        <v>9590</v>
      </c>
      <c r="C4583" t="str">
        <f t="shared" si="71"/>
        <v>PYCordillera</v>
      </c>
    </row>
    <row r="4584" spans="1:3">
      <c r="A4584" t="s">
        <v>9579</v>
      </c>
      <c r="B4584" t="s">
        <v>9580</v>
      </c>
      <c r="C4584" t="str">
        <f t="shared" si="71"/>
        <v>PYGuairá</v>
      </c>
    </row>
    <row r="4585" spans="1:3">
      <c r="A4585" t="s">
        <v>9583</v>
      </c>
      <c r="B4585" t="s">
        <v>9584</v>
      </c>
      <c r="C4585" t="str">
        <f t="shared" si="71"/>
        <v>PYCaaguazú</v>
      </c>
    </row>
    <row r="4586" spans="1:3">
      <c r="A4586" t="s">
        <v>9573</v>
      </c>
      <c r="B4586" t="s">
        <v>9574</v>
      </c>
      <c r="C4586" t="str">
        <f t="shared" si="71"/>
        <v>PYCaazapá</v>
      </c>
    </row>
    <row r="4587" spans="1:3">
      <c r="A4587" t="s">
        <v>9575</v>
      </c>
      <c r="B4587" t="s">
        <v>9576</v>
      </c>
      <c r="C4587" t="str">
        <f t="shared" si="71"/>
        <v>PYItapúa</v>
      </c>
    </row>
    <row r="4588" spans="1:3">
      <c r="A4588" t="s">
        <v>9591</v>
      </c>
      <c r="B4588" t="s">
        <v>2725</v>
      </c>
      <c r="C4588" t="str">
        <f t="shared" si="71"/>
        <v>PYMisiones</v>
      </c>
    </row>
    <row r="4589" spans="1:3">
      <c r="A4589" t="s">
        <v>9592</v>
      </c>
      <c r="B4589" t="s">
        <v>9593</v>
      </c>
      <c r="C4589" t="str">
        <f t="shared" si="71"/>
        <v>PYParaguarí</v>
      </c>
    </row>
    <row r="4590" spans="1:3">
      <c r="A4590" t="s">
        <v>9577</v>
      </c>
      <c r="B4590" t="s">
        <v>9578</v>
      </c>
      <c r="C4590" t="str">
        <f t="shared" si="71"/>
        <v>PYAsunción</v>
      </c>
    </row>
    <row r="4591" spans="1:3">
      <c r="A4591" t="s">
        <v>9613</v>
      </c>
      <c r="B4591" t="s">
        <v>9614</v>
      </c>
      <c r="C4591" t="str">
        <f t="shared" si="71"/>
        <v>QAAd Dawḩah</v>
      </c>
    </row>
    <row r="4592" spans="1:3">
      <c r="A4592" t="s">
        <v>9615</v>
      </c>
      <c r="B4592" t="s">
        <v>9616</v>
      </c>
      <c r="C4592" t="str">
        <f t="shared" si="71"/>
        <v>QAAl Khawr wa adh Dhakhīrah</v>
      </c>
    </row>
    <row r="4593" spans="1:3">
      <c r="A4593" t="s">
        <v>9617</v>
      </c>
      <c r="B4593" t="s">
        <v>9618</v>
      </c>
      <c r="C4593" t="str">
        <f t="shared" si="71"/>
        <v>QAAsh Shamāl</v>
      </c>
    </row>
    <row r="4594" spans="1:3">
      <c r="A4594" t="s">
        <v>9607</v>
      </c>
      <c r="B4594" t="s">
        <v>9608</v>
      </c>
      <c r="C4594" t="str">
        <f t="shared" si="71"/>
        <v>QAAr Rayyān</v>
      </c>
    </row>
    <row r="4595" spans="1:3">
      <c r="A4595" t="s">
        <v>13492</v>
      </c>
      <c r="B4595" t="s">
        <v>13671</v>
      </c>
      <c r="C4595" t="str">
        <f t="shared" si="71"/>
        <v>QAAsh Shīḩānīyah</v>
      </c>
    </row>
    <row r="4596" spans="1:3">
      <c r="A4596" t="s">
        <v>9609</v>
      </c>
      <c r="B4596" t="s">
        <v>9610</v>
      </c>
      <c r="C4596" t="str">
        <f t="shared" si="71"/>
        <v>QAUmm Şalāl</v>
      </c>
    </row>
    <row r="4597" spans="1:3">
      <c r="A4597" t="s">
        <v>9611</v>
      </c>
      <c r="B4597" t="s">
        <v>9612</v>
      </c>
      <c r="C4597" t="str">
        <f t="shared" si="71"/>
        <v>QAAl Wakrah</v>
      </c>
    </row>
    <row r="4598" spans="1:3">
      <c r="A4598" t="s">
        <v>9605</v>
      </c>
      <c r="B4598" t="s">
        <v>9606</v>
      </c>
      <c r="C4598" t="str">
        <f t="shared" si="71"/>
        <v>QAAz̧ Z̧a‘āyin</v>
      </c>
    </row>
    <row r="4599" spans="1:3">
      <c r="A4599" t="s">
        <v>9692</v>
      </c>
      <c r="B4599" t="s">
        <v>9693</v>
      </c>
      <c r="C4599" t="str">
        <f t="shared" si="71"/>
        <v>ROAlba</v>
      </c>
    </row>
    <row r="4600" spans="1:3">
      <c r="A4600" t="s">
        <v>9665</v>
      </c>
      <c r="B4600" t="s">
        <v>9666</v>
      </c>
      <c r="C4600" t="str">
        <f t="shared" si="71"/>
        <v>ROArgeș</v>
      </c>
    </row>
    <row r="4601" spans="1:3">
      <c r="A4601" t="s">
        <v>9694</v>
      </c>
      <c r="B4601" t="s">
        <v>9695</v>
      </c>
      <c r="C4601" t="str">
        <f t="shared" si="71"/>
        <v>ROArad</v>
      </c>
    </row>
    <row r="4602" spans="1:3">
      <c r="A4602" t="s">
        <v>9667</v>
      </c>
      <c r="B4602" t="s">
        <v>9668</v>
      </c>
      <c r="C4602" t="str">
        <f t="shared" si="71"/>
        <v>ROBacău</v>
      </c>
    </row>
    <row r="4603" spans="1:3">
      <c r="A4603" t="s">
        <v>9657</v>
      </c>
      <c r="B4603" t="s">
        <v>9658</v>
      </c>
      <c r="C4603" t="str">
        <f t="shared" si="71"/>
        <v>ROBihor</v>
      </c>
    </row>
    <row r="4604" spans="1:3">
      <c r="A4604" t="s">
        <v>9681</v>
      </c>
      <c r="B4604" t="s">
        <v>9682</v>
      </c>
      <c r="C4604" t="str">
        <f t="shared" si="71"/>
        <v>ROBistrița-Năsăud</v>
      </c>
    </row>
    <row r="4605" spans="1:3">
      <c r="A4605" t="s">
        <v>9633</v>
      </c>
      <c r="B4605" t="s">
        <v>9634</v>
      </c>
      <c r="C4605" t="str">
        <f t="shared" si="71"/>
        <v>ROBrăila</v>
      </c>
    </row>
    <row r="4606" spans="1:3">
      <c r="A4606" t="s">
        <v>9696</v>
      </c>
      <c r="B4606" t="s">
        <v>9697</v>
      </c>
      <c r="C4606" t="str">
        <f t="shared" si="71"/>
        <v>ROBotoșani</v>
      </c>
    </row>
    <row r="4607" spans="1:3">
      <c r="A4607" t="s">
        <v>9673</v>
      </c>
      <c r="B4607" t="s">
        <v>9674</v>
      </c>
      <c r="C4607" t="str">
        <f t="shared" si="71"/>
        <v>ROBrașov</v>
      </c>
    </row>
    <row r="4608" spans="1:3">
      <c r="A4608" t="s">
        <v>9647</v>
      </c>
      <c r="B4608" t="s">
        <v>9648</v>
      </c>
      <c r="C4608" t="str">
        <f t="shared" si="71"/>
        <v>ROBuzău</v>
      </c>
    </row>
    <row r="4609" spans="1:3">
      <c r="A4609" t="s">
        <v>9698</v>
      </c>
      <c r="B4609" t="s">
        <v>9699</v>
      </c>
      <c r="C4609" t="str">
        <f t="shared" si="71"/>
        <v>ROCluj</v>
      </c>
    </row>
    <row r="4610" spans="1:3">
      <c r="A4610" t="s">
        <v>9683</v>
      </c>
      <c r="B4610" t="s">
        <v>7972</v>
      </c>
      <c r="C4610" t="str">
        <f t="shared" si="71"/>
        <v>ROCălărași</v>
      </c>
    </row>
    <row r="4611" spans="1:3">
      <c r="A4611" t="s">
        <v>9684</v>
      </c>
      <c r="B4611" t="s">
        <v>9685</v>
      </c>
      <c r="C4611" t="str">
        <f t="shared" ref="C4611:C4674" si="72">LEFT(A4611,2)&amp;B4611</f>
        <v>ROCaraș-Severin</v>
      </c>
    </row>
    <row r="4612" spans="1:3">
      <c r="A4612" t="s">
        <v>9635</v>
      </c>
      <c r="B4612" t="s">
        <v>9636</v>
      </c>
      <c r="C4612" t="str">
        <f t="shared" si="72"/>
        <v>ROConstanța</v>
      </c>
    </row>
    <row r="4613" spans="1:3">
      <c r="A4613" t="s">
        <v>9686</v>
      </c>
      <c r="B4613" t="s">
        <v>9687</v>
      </c>
      <c r="C4613" t="str">
        <f t="shared" si="72"/>
        <v>ROCovasna</v>
      </c>
    </row>
    <row r="4614" spans="1:3">
      <c r="A4614" t="s">
        <v>9688</v>
      </c>
      <c r="B4614" t="s">
        <v>9689</v>
      </c>
      <c r="C4614" t="str">
        <f t="shared" si="72"/>
        <v>RODâmbovița</v>
      </c>
    </row>
    <row r="4615" spans="1:3">
      <c r="A4615" t="s">
        <v>9649</v>
      </c>
      <c r="B4615" t="s">
        <v>9650</v>
      </c>
      <c r="C4615" t="str">
        <f t="shared" si="72"/>
        <v>RODolj</v>
      </c>
    </row>
    <row r="4616" spans="1:3">
      <c r="A4616" t="s">
        <v>9669</v>
      </c>
      <c r="B4616" t="s">
        <v>9670</v>
      </c>
      <c r="C4616" t="str">
        <f t="shared" si="72"/>
        <v>ROGorj</v>
      </c>
    </row>
    <row r="4617" spans="1:3">
      <c r="A4617" t="s">
        <v>9621</v>
      </c>
      <c r="B4617" t="s">
        <v>9622</v>
      </c>
      <c r="C4617" t="str">
        <f t="shared" si="72"/>
        <v>ROGalați</v>
      </c>
    </row>
    <row r="4618" spans="1:3">
      <c r="A4618" t="s">
        <v>9675</v>
      </c>
      <c r="B4618" t="s">
        <v>9676</v>
      </c>
      <c r="C4618" t="str">
        <f t="shared" si="72"/>
        <v>ROGiurgiu</v>
      </c>
    </row>
    <row r="4619" spans="1:3">
      <c r="A4619" t="s">
        <v>9651</v>
      </c>
      <c r="B4619" t="s">
        <v>9652</v>
      </c>
      <c r="C4619" t="str">
        <f t="shared" si="72"/>
        <v>ROHunedoara</v>
      </c>
    </row>
    <row r="4620" spans="1:3">
      <c r="A4620" t="s">
        <v>9653</v>
      </c>
      <c r="B4620" t="s">
        <v>9654</v>
      </c>
      <c r="C4620" t="str">
        <f t="shared" si="72"/>
        <v>ROHarghita</v>
      </c>
    </row>
    <row r="4621" spans="1:3">
      <c r="A4621" t="s">
        <v>9659</v>
      </c>
      <c r="B4621" t="s">
        <v>9660</v>
      </c>
      <c r="C4621" t="str">
        <f t="shared" si="72"/>
        <v>ROIlfov</v>
      </c>
    </row>
    <row r="4622" spans="1:3">
      <c r="A4622" t="s">
        <v>9637</v>
      </c>
      <c r="B4622" t="s">
        <v>9638</v>
      </c>
      <c r="C4622" t="str">
        <f t="shared" si="72"/>
        <v>ROIalomița</v>
      </c>
    </row>
    <row r="4623" spans="1:3">
      <c r="A4623" t="s">
        <v>9661</v>
      </c>
      <c r="B4623" t="s">
        <v>9662</v>
      </c>
      <c r="C4623" t="str">
        <f t="shared" si="72"/>
        <v>ROIași</v>
      </c>
    </row>
    <row r="4624" spans="1:3">
      <c r="A4624" t="s">
        <v>9639</v>
      </c>
      <c r="B4624" t="s">
        <v>9640</v>
      </c>
      <c r="C4624" t="str">
        <f t="shared" si="72"/>
        <v>ROMehedinți</v>
      </c>
    </row>
    <row r="4625" spans="1:3">
      <c r="A4625" t="s">
        <v>9641</v>
      </c>
      <c r="B4625" t="s">
        <v>9642</v>
      </c>
      <c r="C4625" t="str">
        <f t="shared" si="72"/>
        <v>ROMaramureș</v>
      </c>
    </row>
    <row r="4626" spans="1:3">
      <c r="A4626" t="s">
        <v>9690</v>
      </c>
      <c r="B4626" t="s">
        <v>9691</v>
      </c>
      <c r="C4626" t="str">
        <f t="shared" si="72"/>
        <v>ROMureș</v>
      </c>
    </row>
    <row r="4627" spans="1:3">
      <c r="A4627" t="s">
        <v>9677</v>
      </c>
      <c r="B4627" t="s">
        <v>9678</v>
      </c>
      <c r="C4627" t="str">
        <f t="shared" si="72"/>
        <v>RONeamț</v>
      </c>
    </row>
    <row r="4628" spans="1:3">
      <c r="A4628" t="s">
        <v>9643</v>
      </c>
      <c r="B4628" t="s">
        <v>9644</v>
      </c>
      <c r="C4628" t="str">
        <f t="shared" si="72"/>
        <v>ROOlt</v>
      </c>
    </row>
    <row r="4629" spans="1:3">
      <c r="A4629" t="s">
        <v>9645</v>
      </c>
      <c r="B4629" t="s">
        <v>9646</v>
      </c>
      <c r="C4629" t="str">
        <f t="shared" si="72"/>
        <v>ROPrahova</v>
      </c>
    </row>
    <row r="4630" spans="1:3">
      <c r="A4630" t="s">
        <v>9700</v>
      </c>
      <c r="B4630" t="s">
        <v>9701</v>
      </c>
      <c r="C4630" t="str">
        <f t="shared" si="72"/>
        <v>ROSibiu</v>
      </c>
    </row>
    <row r="4631" spans="1:3">
      <c r="A4631" t="s">
        <v>9671</v>
      </c>
      <c r="B4631" t="s">
        <v>9672</v>
      </c>
      <c r="C4631" t="str">
        <f t="shared" si="72"/>
        <v>ROSălaj</v>
      </c>
    </row>
    <row r="4632" spans="1:3">
      <c r="A4632" t="s">
        <v>9623</v>
      </c>
      <c r="B4632" t="s">
        <v>9624</v>
      </c>
      <c r="C4632" t="str">
        <f t="shared" si="72"/>
        <v>ROSatu Mare</v>
      </c>
    </row>
    <row r="4633" spans="1:3">
      <c r="A4633" t="s">
        <v>9625</v>
      </c>
      <c r="B4633" t="s">
        <v>9626</v>
      </c>
      <c r="C4633" t="str">
        <f t="shared" si="72"/>
        <v>ROSuceava</v>
      </c>
    </row>
    <row r="4634" spans="1:3">
      <c r="A4634" t="s">
        <v>9679</v>
      </c>
      <c r="B4634" t="s">
        <v>9680</v>
      </c>
      <c r="C4634" t="str">
        <f t="shared" si="72"/>
        <v>ROTulcea</v>
      </c>
    </row>
    <row r="4635" spans="1:3">
      <c r="A4635" t="s">
        <v>9655</v>
      </c>
      <c r="B4635" t="s">
        <v>9656</v>
      </c>
      <c r="C4635" t="str">
        <f t="shared" si="72"/>
        <v>ROTimiș</v>
      </c>
    </row>
    <row r="4636" spans="1:3">
      <c r="A4636" t="s">
        <v>9627</v>
      </c>
      <c r="B4636" t="s">
        <v>9628</v>
      </c>
      <c r="C4636" t="str">
        <f t="shared" si="72"/>
        <v>ROTeleorman</v>
      </c>
    </row>
    <row r="4637" spans="1:3">
      <c r="A4637" t="s">
        <v>9629</v>
      </c>
      <c r="B4637" t="s">
        <v>9630</v>
      </c>
      <c r="C4637" t="str">
        <f t="shared" si="72"/>
        <v>ROVâlcea</v>
      </c>
    </row>
    <row r="4638" spans="1:3">
      <c r="A4638" t="s">
        <v>9631</v>
      </c>
      <c r="B4638" t="s">
        <v>9632</v>
      </c>
      <c r="C4638" t="str">
        <f t="shared" si="72"/>
        <v>ROVrancea</v>
      </c>
    </row>
    <row r="4639" spans="1:3">
      <c r="A4639" t="s">
        <v>9663</v>
      </c>
      <c r="B4639" t="s">
        <v>9664</v>
      </c>
      <c r="C4639" t="str">
        <f t="shared" si="72"/>
        <v>ROVaslui</v>
      </c>
    </row>
    <row r="4640" spans="1:3">
      <c r="A4640" t="s">
        <v>9619</v>
      </c>
      <c r="B4640" t="s">
        <v>9620</v>
      </c>
      <c r="C4640" t="str">
        <f t="shared" si="72"/>
        <v>ROBucurești</v>
      </c>
    </row>
    <row r="4641" spans="1:3">
      <c r="A4641" t="s">
        <v>9726</v>
      </c>
      <c r="B4641" t="s">
        <v>9727</v>
      </c>
      <c r="C4641" t="str">
        <f t="shared" si="72"/>
        <v>RSKosovo-Metohija</v>
      </c>
    </row>
    <row r="4642" spans="1:3">
      <c r="A4642" t="s">
        <v>9730</v>
      </c>
      <c r="B4642" t="s">
        <v>9731</v>
      </c>
      <c r="C4642" t="str">
        <f t="shared" si="72"/>
        <v>RSKosovski okrug</v>
      </c>
    </row>
    <row r="4643" spans="1:3">
      <c r="A4643" t="s">
        <v>9732</v>
      </c>
      <c r="B4643" t="s">
        <v>9733</v>
      </c>
      <c r="C4643" t="str">
        <f t="shared" si="72"/>
        <v>RSPećki okrug</v>
      </c>
    </row>
    <row r="4644" spans="1:3">
      <c r="A4644" t="s">
        <v>9728</v>
      </c>
      <c r="B4644" t="s">
        <v>9729</v>
      </c>
      <c r="C4644" t="str">
        <f t="shared" si="72"/>
        <v>RSPrizrenski okrug</v>
      </c>
    </row>
    <row r="4645" spans="1:3">
      <c r="A4645" t="s">
        <v>9734</v>
      </c>
      <c r="B4645" t="s">
        <v>9735</v>
      </c>
      <c r="C4645" t="str">
        <f t="shared" si="72"/>
        <v>RSKosovsko-Mitrovački okrug</v>
      </c>
    </row>
    <row r="4646" spans="1:3">
      <c r="A4646" t="s">
        <v>9736</v>
      </c>
      <c r="B4646" t="s">
        <v>9737</v>
      </c>
      <c r="C4646" t="str">
        <f t="shared" si="72"/>
        <v>RSKosovsko-Pomoravski okrug</v>
      </c>
    </row>
    <row r="4647" spans="1:3">
      <c r="A4647" t="s">
        <v>9738</v>
      </c>
      <c r="B4647" t="s">
        <v>9739</v>
      </c>
      <c r="C4647" t="str">
        <f t="shared" si="72"/>
        <v>RSVojvodina</v>
      </c>
    </row>
    <row r="4648" spans="1:3">
      <c r="A4648" t="s">
        <v>9750</v>
      </c>
      <c r="B4648" t="s">
        <v>9751</v>
      </c>
      <c r="C4648" t="str">
        <f t="shared" si="72"/>
        <v>RSSevernobački okrug</v>
      </c>
    </row>
    <row r="4649" spans="1:3">
      <c r="A4649" t="s">
        <v>9744</v>
      </c>
      <c r="B4649" t="s">
        <v>9745</v>
      </c>
      <c r="C4649" t="str">
        <f t="shared" si="72"/>
        <v>RSSrednjebanatski okrug</v>
      </c>
    </row>
    <row r="4650" spans="1:3">
      <c r="A4650" t="s">
        <v>9740</v>
      </c>
      <c r="B4650" t="s">
        <v>9741</v>
      </c>
      <c r="C4650" t="str">
        <f t="shared" si="72"/>
        <v>RSSevernobanatski okrug</v>
      </c>
    </row>
    <row r="4651" spans="1:3">
      <c r="A4651" t="s">
        <v>9742</v>
      </c>
      <c r="B4651" t="s">
        <v>9743</v>
      </c>
      <c r="C4651" t="str">
        <f t="shared" si="72"/>
        <v>RSJužnobanatski okrug</v>
      </c>
    </row>
    <row r="4652" spans="1:3">
      <c r="A4652" t="s">
        <v>9752</v>
      </c>
      <c r="B4652" t="s">
        <v>9753</v>
      </c>
      <c r="C4652" t="str">
        <f t="shared" si="72"/>
        <v>RSZapadnobački okrug</v>
      </c>
    </row>
    <row r="4653" spans="1:3">
      <c r="A4653" t="s">
        <v>9748</v>
      </c>
      <c r="B4653" t="s">
        <v>9749</v>
      </c>
      <c r="C4653" t="str">
        <f t="shared" si="72"/>
        <v>RSJužnobački okrug</v>
      </c>
    </row>
    <row r="4654" spans="1:3">
      <c r="A4654" t="s">
        <v>9746</v>
      </c>
      <c r="B4654" t="s">
        <v>9747</v>
      </c>
      <c r="C4654" t="str">
        <f t="shared" si="72"/>
        <v>RSSremski okrug</v>
      </c>
    </row>
    <row r="4655" spans="1:3">
      <c r="A4655" t="s">
        <v>9716</v>
      </c>
      <c r="B4655" t="s">
        <v>9717</v>
      </c>
      <c r="C4655" t="str">
        <f t="shared" si="72"/>
        <v>RSBeograd</v>
      </c>
    </row>
    <row r="4656" spans="1:3">
      <c r="A4656" t="s">
        <v>9760</v>
      </c>
      <c r="B4656" t="s">
        <v>9761</v>
      </c>
      <c r="C4656" t="str">
        <f t="shared" si="72"/>
        <v>RSMačvanski okrug</v>
      </c>
    </row>
    <row r="4657" spans="1:3">
      <c r="A4657" t="s">
        <v>9710</v>
      </c>
      <c r="B4657" t="s">
        <v>9711</v>
      </c>
      <c r="C4657" t="str">
        <f t="shared" si="72"/>
        <v>RSKolubarski okrug</v>
      </c>
    </row>
    <row r="4658" spans="1:3">
      <c r="A4658" t="s">
        <v>9712</v>
      </c>
      <c r="B4658" t="s">
        <v>9713</v>
      </c>
      <c r="C4658" t="str">
        <f t="shared" si="72"/>
        <v>RSPodunavski okrug</v>
      </c>
    </row>
    <row r="4659" spans="1:3">
      <c r="A4659" t="s">
        <v>9720</v>
      </c>
      <c r="B4659" t="s">
        <v>9721</v>
      </c>
      <c r="C4659" t="str">
        <f t="shared" si="72"/>
        <v>RSBraničevski okrug</v>
      </c>
    </row>
    <row r="4660" spans="1:3">
      <c r="A4660" t="s">
        <v>9718</v>
      </c>
      <c r="B4660" t="s">
        <v>9719</v>
      </c>
      <c r="C4660" t="str">
        <f t="shared" si="72"/>
        <v>RSŠumadijski okrug</v>
      </c>
    </row>
    <row r="4661" spans="1:3">
      <c r="A4661" t="s">
        <v>9722</v>
      </c>
      <c r="B4661" t="s">
        <v>9723</v>
      </c>
      <c r="C4661" t="str">
        <f t="shared" si="72"/>
        <v>RSPomoravski okrug</v>
      </c>
    </row>
    <row r="4662" spans="1:3">
      <c r="A4662" t="s">
        <v>9754</v>
      </c>
      <c r="B4662" t="s">
        <v>9755</v>
      </c>
      <c r="C4662" t="str">
        <f t="shared" si="72"/>
        <v>RSBorski okrug</v>
      </c>
    </row>
    <row r="4663" spans="1:3">
      <c r="A4663" t="s">
        <v>9756</v>
      </c>
      <c r="B4663" t="s">
        <v>9757</v>
      </c>
      <c r="C4663" t="str">
        <f t="shared" si="72"/>
        <v>RSZaječarski okrug</v>
      </c>
    </row>
    <row r="4664" spans="1:3">
      <c r="A4664" t="s">
        <v>9724</v>
      </c>
      <c r="B4664" t="s">
        <v>9725</v>
      </c>
      <c r="C4664" t="str">
        <f t="shared" si="72"/>
        <v>RSZlatiborski okrug</v>
      </c>
    </row>
    <row r="4665" spans="1:3">
      <c r="A4665" t="s">
        <v>9764</v>
      </c>
      <c r="B4665" t="s">
        <v>9765</v>
      </c>
      <c r="C4665" t="str">
        <f t="shared" si="72"/>
        <v>RSMoravički okrug</v>
      </c>
    </row>
    <row r="4666" spans="1:3">
      <c r="A4666" t="s">
        <v>9762</v>
      </c>
      <c r="B4666" t="s">
        <v>9763</v>
      </c>
      <c r="C4666" t="str">
        <f t="shared" si="72"/>
        <v>RSRaški okrug</v>
      </c>
    </row>
    <row r="4667" spans="1:3">
      <c r="A4667" t="s">
        <v>9714</v>
      </c>
      <c r="B4667" t="s">
        <v>9715</v>
      </c>
      <c r="C4667" t="str">
        <f t="shared" si="72"/>
        <v>RSRasinski okrug</v>
      </c>
    </row>
    <row r="4668" spans="1:3">
      <c r="A4668" t="s">
        <v>9702</v>
      </c>
      <c r="B4668" t="s">
        <v>9703</v>
      </c>
      <c r="C4668" t="str">
        <f t="shared" si="72"/>
        <v>RSNišavski okrug</v>
      </c>
    </row>
    <row r="4669" spans="1:3">
      <c r="A4669" t="s">
        <v>9704</v>
      </c>
      <c r="B4669" t="s">
        <v>9705</v>
      </c>
      <c r="C4669" t="str">
        <f t="shared" si="72"/>
        <v>RSToplički okrug</v>
      </c>
    </row>
    <row r="4670" spans="1:3">
      <c r="A4670" t="s">
        <v>9706</v>
      </c>
      <c r="B4670" t="s">
        <v>9707</v>
      </c>
      <c r="C4670" t="str">
        <f t="shared" si="72"/>
        <v>RSPirotski okrug</v>
      </c>
    </row>
    <row r="4671" spans="1:3">
      <c r="A4671" t="s">
        <v>9758</v>
      </c>
      <c r="B4671" t="s">
        <v>9759</v>
      </c>
      <c r="C4671" t="str">
        <f t="shared" si="72"/>
        <v>RSJablanički okrug</v>
      </c>
    </row>
    <row r="4672" spans="1:3">
      <c r="A4672" t="s">
        <v>9708</v>
      </c>
      <c r="B4672" t="s">
        <v>9709</v>
      </c>
      <c r="C4672" t="str">
        <f t="shared" si="72"/>
        <v>RSPčinjski okrug</v>
      </c>
    </row>
    <row r="4673" spans="1:3">
      <c r="A4673" t="s">
        <v>9919</v>
      </c>
      <c r="B4673" t="s">
        <v>9920</v>
      </c>
      <c r="C4673" t="str">
        <f t="shared" si="72"/>
        <v>RUAmurskaya oblast'</v>
      </c>
    </row>
    <row r="4674" spans="1:3">
      <c r="A4674" t="s">
        <v>9919</v>
      </c>
      <c r="B4674" t="s">
        <v>9921</v>
      </c>
      <c r="C4674" t="str">
        <f t="shared" si="72"/>
        <v>RUAmurskaja oblast'</v>
      </c>
    </row>
    <row r="4675" spans="1:3">
      <c r="A4675" t="s">
        <v>9966</v>
      </c>
      <c r="B4675" t="s">
        <v>9967</v>
      </c>
      <c r="C4675" t="str">
        <f t="shared" ref="C4675:C4738" si="73">LEFT(A4675,2)&amp;B4675</f>
        <v>RUArkhangel'skaya oblast'</v>
      </c>
    </row>
    <row r="4676" spans="1:3">
      <c r="A4676" t="s">
        <v>9966</v>
      </c>
      <c r="B4676" t="s">
        <v>9968</v>
      </c>
      <c r="C4676" t="str">
        <f t="shared" si="73"/>
        <v>RUArhangel'skaja oblast'</v>
      </c>
    </row>
    <row r="4677" spans="1:3">
      <c r="A4677" t="s">
        <v>9808</v>
      </c>
      <c r="B4677" t="s">
        <v>9809</v>
      </c>
      <c r="C4677" t="str">
        <f t="shared" si="73"/>
        <v>RUAstrakhanskaya oblast'</v>
      </c>
    </row>
    <row r="4678" spans="1:3">
      <c r="A4678" t="s">
        <v>9808</v>
      </c>
      <c r="B4678" t="s">
        <v>9810</v>
      </c>
      <c r="C4678" t="str">
        <f t="shared" si="73"/>
        <v>RUAstrahanskaja oblast'</v>
      </c>
    </row>
    <row r="4679" spans="1:3">
      <c r="A4679" t="s">
        <v>9826</v>
      </c>
      <c r="B4679" t="s">
        <v>9827</v>
      </c>
      <c r="C4679" t="str">
        <f t="shared" si="73"/>
        <v>RUBelgorodskaya oblast'</v>
      </c>
    </row>
    <row r="4680" spans="1:3">
      <c r="A4680" t="s">
        <v>9826</v>
      </c>
      <c r="B4680" t="s">
        <v>9828</v>
      </c>
      <c r="C4680" t="str">
        <f t="shared" si="73"/>
        <v>RUBelgorodskaja oblast'</v>
      </c>
    </row>
    <row r="4681" spans="1:3">
      <c r="A4681" t="s">
        <v>9892</v>
      </c>
      <c r="B4681" t="s">
        <v>9893</v>
      </c>
      <c r="C4681" t="str">
        <f t="shared" si="73"/>
        <v>RUBryanskaya oblast'</v>
      </c>
    </row>
    <row r="4682" spans="1:3">
      <c r="A4682" t="s">
        <v>9892</v>
      </c>
      <c r="B4682" t="s">
        <v>9894</v>
      </c>
      <c r="C4682" t="str">
        <f t="shared" si="73"/>
        <v>RUBrjanskaja oblast'</v>
      </c>
    </row>
    <row r="4683" spans="1:3">
      <c r="A4683" t="s">
        <v>9895</v>
      </c>
      <c r="B4683" t="s">
        <v>9896</v>
      </c>
      <c r="C4683" t="str">
        <f t="shared" si="73"/>
        <v>RUČeljabinskaja oblast'</v>
      </c>
    </row>
    <row r="4684" spans="1:3">
      <c r="A4684" t="s">
        <v>9895</v>
      </c>
      <c r="B4684" t="s">
        <v>9897</v>
      </c>
      <c r="C4684" t="str">
        <f t="shared" si="73"/>
        <v>RUChelyabinskaya oblast'</v>
      </c>
    </row>
    <row r="4685" spans="1:3">
      <c r="A4685" t="s">
        <v>9862</v>
      </c>
      <c r="B4685" t="s">
        <v>9863</v>
      </c>
      <c r="C4685" t="str">
        <f t="shared" si="73"/>
        <v>RUIrkutskaya oblast'</v>
      </c>
    </row>
    <row r="4686" spans="1:3">
      <c r="A4686" t="s">
        <v>9862</v>
      </c>
      <c r="B4686" t="s">
        <v>9864</v>
      </c>
      <c r="C4686" t="str">
        <f t="shared" si="73"/>
        <v>RUIrkutskaja oblast'</v>
      </c>
    </row>
    <row r="4687" spans="1:3">
      <c r="A4687" t="s">
        <v>9772</v>
      </c>
      <c r="B4687" t="s">
        <v>9773</v>
      </c>
      <c r="C4687" t="str">
        <f t="shared" si="73"/>
        <v>RUIvanovskaya oblast'</v>
      </c>
    </row>
    <row r="4688" spans="1:3">
      <c r="A4688" t="s">
        <v>9772</v>
      </c>
      <c r="B4688" t="s">
        <v>9774</v>
      </c>
      <c r="C4688" t="str">
        <f t="shared" si="73"/>
        <v>RUIvanovskaja oblast'</v>
      </c>
    </row>
    <row r="4689" spans="1:3">
      <c r="A4689" t="s">
        <v>9778</v>
      </c>
      <c r="B4689" t="s">
        <v>9779</v>
      </c>
      <c r="C4689" t="str">
        <f t="shared" si="73"/>
        <v>RUKemerovskaya oblast'</v>
      </c>
    </row>
    <row r="4690" spans="1:3">
      <c r="A4690" t="s">
        <v>9778</v>
      </c>
      <c r="B4690" t="s">
        <v>9780</v>
      </c>
      <c r="C4690" t="str">
        <f t="shared" si="73"/>
        <v>RUKemerovskaja oblast'</v>
      </c>
    </row>
    <row r="4691" spans="1:3">
      <c r="A4691" t="s">
        <v>9975</v>
      </c>
      <c r="B4691" t="s">
        <v>9976</v>
      </c>
      <c r="C4691" t="str">
        <f t="shared" si="73"/>
        <v>RUKaliningradskaya oblast'</v>
      </c>
    </row>
    <row r="4692" spans="1:3">
      <c r="A4692" t="s">
        <v>9975</v>
      </c>
      <c r="B4692" t="s">
        <v>9977</v>
      </c>
      <c r="C4692" t="str">
        <f t="shared" si="73"/>
        <v>RUKaliningradskaja oblast'</v>
      </c>
    </row>
    <row r="4693" spans="1:3">
      <c r="A4693" t="s">
        <v>9898</v>
      </c>
      <c r="B4693" t="s">
        <v>9899</v>
      </c>
      <c r="C4693" t="str">
        <f t="shared" si="73"/>
        <v>RUKurganskaja oblast'</v>
      </c>
    </row>
    <row r="4694" spans="1:3">
      <c r="A4694" t="s">
        <v>9898</v>
      </c>
      <c r="B4694" t="s">
        <v>9900</v>
      </c>
      <c r="C4694" t="str">
        <f t="shared" si="73"/>
        <v>RUKurganskaya oblast'</v>
      </c>
    </row>
    <row r="4695" spans="1:3">
      <c r="A4695" t="s">
        <v>9901</v>
      </c>
      <c r="B4695" t="s">
        <v>9902</v>
      </c>
      <c r="C4695" t="str">
        <f t="shared" si="73"/>
        <v>RUKirovskaja oblast'</v>
      </c>
    </row>
    <row r="4696" spans="1:3">
      <c r="A4696" t="s">
        <v>9901</v>
      </c>
      <c r="B4696" t="s">
        <v>9903</v>
      </c>
      <c r="C4696" t="str">
        <f t="shared" si="73"/>
        <v>RUKirovskaya oblast'</v>
      </c>
    </row>
    <row r="4697" spans="1:3">
      <c r="A4697" t="s">
        <v>9945</v>
      </c>
      <c r="B4697" t="s">
        <v>9946</v>
      </c>
      <c r="C4697" t="str">
        <f t="shared" si="73"/>
        <v>RUKalužskaja oblast'</v>
      </c>
    </row>
    <row r="4698" spans="1:3">
      <c r="A4698" t="s">
        <v>9945</v>
      </c>
      <c r="B4698" t="s">
        <v>9947</v>
      </c>
      <c r="C4698" t="str">
        <f t="shared" si="73"/>
        <v>RUKaluzhskaya oblast'</v>
      </c>
    </row>
    <row r="4699" spans="1:3">
      <c r="A4699" t="s">
        <v>9925</v>
      </c>
      <c r="B4699" t="s">
        <v>9926</v>
      </c>
      <c r="C4699" t="str">
        <f t="shared" si="73"/>
        <v>RUKostromskaya oblast'</v>
      </c>
    </row>
    <row r="4700" spans="1:3">
      <c r="A4700" t="s">
        <v>9925</v>
      </c>
      <c r="B4700" t="s">
        <v>9927</v>
      </c>
      <c r="C4700" t="str">
        <f t="shared" si="73"/>
        <v>RUKostromskaja oblast'</v>
      </c>
    </row>
    <row r="4701" spans="1:3">
      <c r="A4701" t="s">
        <v>9835</v>
      </c>
      <c r="B4701" t="s">
        <v>9836</v>
      </c>
      <c r="C4701" t="str">
        <f t="shared" si="73"/>
        <v>RUKurskaja oblast'</v>
      </c>
    </row>
    <row r="4702" spans="1:3">
      <c r="A4702" t="s">
        <v>9835</v>
      </c>
      <c r="B4702" t="s">
        <v>9837</v>
      </c>
      <c r="C4702" t="str">
        <f t="shared" si="73"/>
        <v>RUKurskaya oblast'</v>
      </c>
    </row>
    <row r="4703" spans="1:3">
      <c r="A4703" t="s">
        <v>9948</v>
      </c>
      <c r="B4703" t="s">
        <v>9949</v>
      </c>
      <c r="C4703" t="str">
        <f t="shared" si="73"/>
        <v>RULeningradskaja oblast'</v>
      </c>
    </row>
    <row r="4704" spans="1:3">
      <c r="A4704" t="s">
        <v>9948</v>
      </c>
      <c r="B4704" t="s">
        <v>9950</v>
      </c>
      <c r="C4704" t="str">
        <f t="shared" si="73"/>
        <v>RULeningradskaya oblast'</v>
      </c>
    </row>
    <row r="4705" spans="1:3">
      <c r="A4705" t="s">
        <v>9787</v>
      </c>
      <c r="B4705" t="s">
        <v>9788</v>
      </c>
      <c r="C4705" t="str">
        <f t="shared" si="73"/>
        <v>RULipeckaja oblast'</v>
      </c>
    </row>
    <row r="4706" spans="1:3">
      <c r="A4706" t="s">
        <v>9787</v>
      </c>
      <c r="B4706" t="s">
        <v>9789</v>
      </c>
      <c r="C4706" t="str">
        <f t="shared" si="73"/>
        <v>RULipetskaya oblast'</v>
      </c>
    </row>
    <row r="4707" spans="1:3">
      <c r="A4707" t="s">
        <v>9871</v>
      </c>
      <c r="B4707" t="s">
        <v>9872</v>
      </c>
      <c r="C4707" t="str">
        <f t="shared" si="73"/>
        <v>RUMagadanskaya oblast'</v>
      </c>
    </row>
    <row r="4708" spans="1:3">
      <c r="A4708" t="s">
        <v>9871</v>
      </c>
      <c r="B4708" t="s">
        <v>9873</v>
      </c>
      <c r="C4708" t="str">
        <f t="shared" si="73"/>
        <v>RUMagadanskaja oblast'</v>
      </c>
    </row>
    <row r="4709" spans="1:3">
      <c r="A4709" t="s">
        <v>9904</v>
      </c>
      <c r="B4709" t="s">
        <v>9905</v>
      </c>
      <c r="C4709" t="str">
        <f t="shared" si="73"/>
        <v>RUMoskovskaya oblast'</v>
      </c>
    </row>
    <row r="4710" spans="1:3">
      <c r="A4710" t="s">
        <v>9904</v>
      </c>
      <c r="B4710" t="s">
        <v>9906</v>
      </c>
      <c r="C4710" t="str">
        <f t="shared" si="73"/>
        <v>RUMoskovskaja oblast'</v>
      </c>
    </row>
    <row r="4711" spans="1:3">
      <c r="A4711" t="s">
        <v>9928</v>
      </c>
      <c r="B4711" t="s">
        <v>9929</v>
      </c>
      <c r="C4711" t="str">
        <f t="shared" si="73"/>
        <v>RUMurmanskaya oblast'</v>
      </c>
    </row>
    <row r="4712" spans="1:3">
      <c r="A4712" t="s">
        <v>9928</v>
      </c>
      <c r="B4712" t="s">
        <v>9930</v>
      </c>
      <c r="C4712" t="str">
        <f t="shared" si="73"/>
        <v>RUMurmanskaja oblast'</v>
      </c>
    </row>
    <row r="4713" spans="1:3">
      <c r="A4713" t="s">
        <v>9874</v>
      </c>
      <c r="B4713" t="s">
        <v>9875</v>
      </c>
      <c r="C4713" t="str">
        <f t="shared" si="73"/>
        <v>RUNovgorodskaja oblast'</v>
      </c>
    </row>
    <row r="4714" spans="1:3">
      <c r="A4714" t="s">
        <v>9874</v>
      </c>
      <c r="B4714" t="s">
        <v>9876</v>
      </c>
      <c r="C4714" t="str">
        <f t="shared" si="73"/>
        <v>RUNovgorodskaya oblast'</v>
      </c>
    </row>
    <row r="4715" spans="1:3">
      <c r="A4715" t="s">
        <v>9877</v>
      </c>
      <c r="B4715" t="s">
        <v>9878</v>
      </c>
      <c r="C4715" t="str">
        <f t="shared" si="73"/>
        <v>RUNižegorodskaja oblast'</v>
      </c>
    </row>
    <row r="4716" spans="1:3">
      <c r="A4716" t="s">
        <v>9877</v>
      </c>
      <c r="B4716" t="s">
        <v>9879</v>
      </c>
      <c r="C4716" t="str">
        <f t="shared" si="73"/>
        <v>RUNizhegorodskaya oblast'</v>
      </c>
    </row>
    <row r="4717" spans="1:3">
      <c r="A4717" t="s">
        <v>9951</v>
      </c>
      <c r="B4717" t="s">
        <v>9952</v>
      </c>
      <c r="C4717" t="str">
        <f t="shared" si="73"/>
        <v>RUNovosibirskaya oblast'</v>
      </c>
    </row>
    <row r="4718" spans="1:3">
      <c r="A4718" t="s">
        <v>9951</v>
      </c>
      <c r="B4718" t="s">
        <v>9953</v>
      </c>
      <c r="C4718" t="str">
        <f t="shared" si="73"/>
        <v>RUNovosibirskaja oblast'</v>
      </c>
    </row>
    <row r="4719" spans="1:3">
      <c r="A4719" t="s">
        <v>9931</v>
      </c>
      <c r="B4719" t="s">
        <v>9932</v>
      </c>
      <c r="C4719" t="str">
        <f t="shared" si="73"/>
        <v>RUOmskaya oblast'</v>
      </c>
    </row>
    <row r="4720" spans="1:3">
      <c r="A4720" t="s">
        <v>9931</v>
      </c>
      <c r="B4720" t="s">
        <v>9933</v>
      </c>
      <c r="C4720" t="str">
        <f t="shared" si="73"/>
        <v>RUOmskaja oblast'</v>
      </c>
    </row>
    <row r="4721" spans="1:3">
      <c r="A4721" t="s">
        <v>9880</v>
      </c>
      <c r="B4721" t="s">
        <v>9881</v>
      </c>
      <c r="C4721" t="str">
        <f t="shared" si="73"/>
        <v>RUOrenburgskaja oblast'</v>
      </c>
    </row>
    <row r="4722" spans="1:3">
      <c r="A4722" t="s">
        <v>9880</v>
      </c>
      <c r="B4722" t="s">
        <v>9882</v>
      </c>
      <c r="C4722" t="str">
        <f t="shared" si="73"/>
        <v>RUOrenburgskaya oblast'</v>
      </c>
    </row>
    <row r="4723" spans="1:3">
      <c r="A4723" t="s">
        <v>9883</v>
      </c>
      <c r="B4723" t="s">
        <v>9884</v>
      </c>
      <c r="C4723" t="str">
        <f t="shared" si="73"/>
        <v>RUOrlovskaja oblast'</v>
      </c>
    </row>
    <row r="4724" spans="1:3">
      <c r="A4724" t="s">
        <v>9883</v>
      </c>
      <c r="B4724" t="s">
        <v>9885</v>
      </c>
      <c r="C4724" t="str">
        <f t="shared" si="73"/>
        <v>RUOrlovskaya oblast'</v>
      </c>
    </row>
    <row r="4725" spans="1:3">
      <c r="A4725" t="s">
        <v>9796</v>
      </c>
      <c r="B4725" t="s">
        <v>9797</v>
      </c>
      <c r="C4725" t="str">
        <f t="shared" si="73"/>
        <v>RUPenzenskaya oblast'</v>
      </c>
    </row>
    <row r="4726" spans="1:3">
      <c r="A4726" t="s">
        <v>9796</v>
      </c>
      <c r="B4726" t="s">
        <v>9798</v>
      </c>
      <c r="C4726" t="str">
        <f t="shared" si="73"/>
        <v>RUPenzenskaja oblast'</v>
      </c>
    </row>
    <row r="4727" spans="1:3">
      <c r="A4727" t="s">
        <v>9886</v>
      </c>
      <c r="B4727" t="s">
        <v>9888</v>
      </c>
      <c r="C4727" t="str">
        <f t="shared" si="73"/>
        <v>RUPskovskaya oblast'</v>
      </c>
    </row>
    <row r="4728" spans="1:3">
      <c r="A4728" t="s">
        <v>9886</v>
      </c>
      <c r="B4728" t="s">
        <v>9887</v>
      </c>
      <c r="C4728" t="str">
        <f t="shared" si="73"/>
        <v>RUPskovskaja oblast'</v>
      </c>
    </row>
    <row r="4729" spans="1:3">
      <c r="A4729" t="s">
        <v>9989</v>
      </c>
      <c r="B4729" t="s">
        <v>9991</v>
      </c>
      <c r="C4729" t="str">
        <f t="shared" si="73"/>
        <v>RURostovskaya oblast'</v>
      </c>
    </row>
    <row r="4730" spans="1:3">
      <c r="A4730" t="s">
        <v>9989</v>
      </c>
      <c r="B4730" t="s">
        <v>9990</v>
      </c>
      <c r="C4730" t="str">
        <f t="shared" si="73"/>
        <v>RURostovskaja oblast'</v>
      </c>
    </row>
    <row r="4731" spans="1:3">
      <c r="A4731" t="s">
        <v>9840</v>
      </c>
      <c r="B4731" t="s">
        <v>9841</v>
      </c>
      <c r="C4731" t="str">
        <f t="shared" si="73"/>
        <v>RURjazanskaja oblast'</v>
      </c>
    </row>
    <row r="4732" spans="1:3">
      <c r="A4732" t="s">
        <v>9840</v>
      </c>
      <c r="B4732" t="s">
        <v>9842</v>
      </c>
      <c r="C4732" t="str">
        <f t="shared" si="73"/>
        <v>RURyazanskaya oblast'</v>
      </c>
    </row>
    <row r="4733" spans="1:3">
      <c r="A4733" t="s">
        <v>9843</v>
      </c>
      <c r="B4733" t="s">
        <v>9844</v>
      </c>
      <c r="C4733" t="str">
        <f t="shared" si="73"/>
        <v>RUSahalinskaja oblast'</v>
      </c>
    </row>
    <row r="4734" spans="1:3">
      <c r="A4734" t="s">
        <v>9843</v>
      </c>
      <c r="B4734" t="s">
        <v>9845</v>
      </c>
      <c r="C4734" t="str">
        <f t="shared" si="73"/>
        <v>RUSakhalinskaya oblast'</v>
      </c>
    </row>
    <row r="4735" spans="1:3">
      <c r="A4735" t="s">
        <v>9907</v>
      </c>
      <c r="B4735" t="s">
        <v>9909</v>
      </c>
      <c r="C4735" t="str">
        <f t="shared" si="73"/>
        <v>RUSamarskaja oblast'</v>
      </c>
    </row>
    <row r="4736" spans="1:3">
      <c r="A4736" t="s">
        <v>9907</v>
      </c>
      <c r="B4736" t="s">
        <v>9908</v>
      </c>
      <c r="C4736" t="str">
        <f t="shared" si="73"/>
        <v>RUSamarskaya oblast'</v>
      </c>
    </row>
    <row r="4737" spans="1:3">
      <c r="A4737" t="s">
        <v>9992</v>
      </c>
      <c r="B4737" t="s">
        <v>9993</v>
      </c>
      <c r="C4737" t="str">
        <f t="shared" si="73"/>
        <v>RUSaratovskaya oblast'</v>
      </c>
    </row>
    <row r="4738" spans="1:3">
      <c r="A4738" t="s">
        <v>9992</v>
      </c>
      <c r="B4738" t="s">
        <v>9994</v>
      </c>
      <c r="C4738" t="str">
        <f t="shared" si="73"/>
        <v>RUSaratovskaja oblast'</v>
      </c>
    </row>
    <row r="4739" spans="1:3">
      <c r="A4739" t="s">
        <v>9802</v>
      </c>
      <c r="B4739" t="s">
        <v>9803</v>
      </c>
      <c r="C4739" t="str">
        <f t="shared" ref="C4739:C4802" si="74">LEFT(A4739,2)&amp;B4739</f>
        <v>RUSmolenskaja oblast'</v>
      </c>
    </row>
    <row r="4740" spans="1:3">
      <c r="A4740" t="s">
        <v>9802</v>
      </c>
      <c r="B4740" t="s">
        <v>9804</v>
      </c>
      <c r="C4740" t="str">
        <f t="shared" si="74"/>
        <v>RUSmolenskaya oblast'</v>
      </c>
    </row>
    <row r="4741" spans="1:3">
      <c r="A4741" t="s">
        <v>9889</v>
      </c>
      <c r="B4741" t="s">
        <v>9890</v>
      </c>
      <c r="C4741" t="str">
        <f t="shared" si="74"/>
        <v>RUSverdlovskaya oblast'</v>
      </c>
    </row>
    <row r="4742" spans="1:3">
      <c r="A4742" t="s">
        <v>9889</v>
      </c>
      <c r="B4742" t="s">
        <v>9891</v>
      </c>
      <c r="C4742" t="str">
        <f t="shared" si="74"/>
        <v>RUSverdlovskaja oblast'</v>
      </c>
    </row>
    <row r="4743" spans="1:3">
      <c r="A4743" t="s">
        <v>9910</v>
      </c>
      <c r="B4743" t="s">
        <v>9911</v>
      </c>
      <c r="C4743" t="str">
        <f t="shared" si="74"/>
        <v>RUTambovskaya oblast'</v>
      </c>
    </row>
    <row r="4744" spans="1:3">
      <c r="A4744" t="s">
        <v>9910</v>
      </c>
      <c r="B4744" t="s">
        <v>9912</v>
      </c>
      <c r="C4744" t="str">
        <f t="shared" si="74"/>
        <v>RUTambovskaja oblast'</v>
      </c>
    </row>
    <row r="4745" spans="1:3">
      <c r="A4745" t="s">
        <v>9848</v>
      </c>
      <c r="B4745" t="s">
        <v>9849</v>
      </c>
      <c r="C4745" t="str">
        <f t="shared" si="74"/>
        <v>RUTomskaya oblast'</v>
      </c>
    </row>
    <row r="4746" spans="1:3">
      <c r="A4746" t="s">
        <v>9848</v>
      </c>
      <c r="B4746" t="s">
        <v>9850</v>
      </c>
      <c r="C4746" t="str">
        <f t="shared" si="74"/>
        <v>RUTomskaja oblast'</v>
      </c>
    </row>
    <row r="4747" spans="1:3">
      <c r="A4747" t="s">
        <v>9851</v>
      </c>
      <c r="B4747" t="s">
        <v>9852</v>
      </c>
      <c r="C4747" t="str">
        <f t="shared" si="74"/>
        <v>RUTul'skaja oblast'</v>
      </c>
    </row>
    <row r="4748" spans="1:3">
      <c r="A4748" t="s">
        <v>9851</v>
      </c>
      <c r="B4748" t="s">
        <v>9853</v>
      </c>
      <c r="C4748" t="str">
        <f t="shared" si="74"/>
        <v>RUTul'skaya oblast'</v>
      </c>
    </row>
    <row r="4749" spans="1:3">
      <c r="A4749" t="s">
        <v>9957</v>
      </c>
      <c r="B4749" t="s">
        <v>9958</v>
      </c>
      <c r="C4749" t="str">
        <f t="shared" si="74"/>
        <v>RUTverskaja oblast'</v>
      </c>
    </row>
    <row r="4750" spans="1:3">
      <c r="A4750" t="s">
        <v>9957</v>
      </c>
      <c r="B4750" t="s">
        <v>9959</v>
      </c>
      <c r="C4750" t="str">
        <f t="shared" si="74"/>
        <v>RUTverskaya oblast'</v>
      </c>
    </row>
    <row r="4751" spans="1:3">
      <c r="A4751" t="s">
        <v>9766</v>
      </c>
      <c r="B4751" t="s">
        <v>9767</v>
      </c>
      <c r="C4751" t="str">
        <f t="shared" si="74"/>
        <v>RUTyumenskaya oblast'</v>
      </c>
    </row>
    <row r="4752" spans="1:3">
      <c r="A4752" t="s">
        <v>9766</v>
      </c>
      <c r="B4752" t="s">
        <v>9768</v>
      </c>
      <c r="C4752" t="str">
        <f t="shared" si="74"/>
        <v>RUTjumenskaja oblast'</v>
      </c>
    </row>
    <row r="4753" spans="1:3">
      <c r="A4753" t="s">
        <v>10000</v>
      </c>
      <c r="B4753" t="s">
        <v>10001</v>
      </c>
      <c r="C4753" t="str">
        <f t="shared" si="74"/>
        <v>RUUl'janovskaja oblast'</v>
      </c>
    </row>
    <row r="4754" spans="1:3">
      <c r="A4754" t="s">
        <v>10000</v>
      </c>
      <c r="B4754" t="s">
        <v>10002</v>
      </c>
      <c r="C4754" t="str">
        <f t="shared" si="74"/>
        <v>RUUl'yanovskaya oblast'</v>
      </c>
    </row>
    <row r="4755" spans="1:3">
      <c r="A4755" t="s">
        <v>9960</v>
      </c>
      <c r="B4755" t="s">
        <v>9961</v>
      </c>
      <c r="C4755" t="str">
        <f t="shared" si="74"/>
        <v>RUVolgogradskaja oblast'</v>
      </c>
    </row>
    <row r="4756" spans="1:3">
      <c r="A4756" t="s">
        <v>9960</v>
      </c>
      <c r="B4756" t="s">
        <v>9962</v>
      </c>
      <c r="C4756" t="str">
        <f t="shared" si="74"/>
        <v>RUVolgogradskaya oblast'</v>
      </c>
    </row>
    <row r="4757" spans="1:3">
      <c r="A4757" t="s">
        <v>10003</v>
      </c>
      <c r="B4757" t="s">
        <v>10004</v>
      </c>
      <c r="C4757" t="str">
        <f t="shared" si="74"/>
        <v>RUVladimirskaya oblast'</v>
      </c>
    </row>
    <row r="4758" spans="1:3">
      <c r="A4758" t="s">
        <v>10003</v>
      </c>
      <c r="B4758" t="s">
        <v>10005</v>
      </c>
      <c r="C4758" t="str">
        <f t="shared" si="74"/>
        <v>RUVladimirskaja oblast'</v>
      </c>
    </row>
    <row r="4759" spans="1:3">
      <c r="A4759" t="s">
        <v>9805</v>
      </c>
      <c r="B4759" t="s">
        <v>9806</v>
      </c>
      <c r="C4759" t="str">
        <f t="shared" si="74"/>
        <v>RUVologodskaya oblast'</v>
      </c>
    </row>
    <row r="4760" spans="1:3">
      <c r="A4760" t="s">
        <v>9805</v>
      </c>
      <c r="B4760" t="s">
        <v>9807</v>
      </c>
      <c r="C4760" t="str">
        <f t="shared" si="74"/>
        <v>RUVologodskaja oblast'</v>
      </c>
    </row>
    <row r="4761" spans="1:3">
      <c r="A4761" t="s">
        <v>10006</v>
      </c>
      <c r="B4761" t="s">
        <v>10007</v>
      </c>
      <c r="C4761" t="str">
        <f t="shared" si="74"/>
        <v>RUVoronežskaja oblast'</v>
      </c>
    </row>
    <row r="4762" spans="1:3">
      <c r="A4762" t="s">
        <v>10006</v>
      </c>
      <c r="B4762" t="s">
        <v>10008</v>
      </c>
      <c r="C4762" t="str">
        <f t="shared" si="74"/>
        <v>RUVoronezhskaya oblast'</v>
      </c>
    </row>
    <row r="4763" spans="1:3">
      <c r="A4763" t="s">
        <v>9913</v>
      </c>
      <c r="B4763" t="s">
        <v>9914</v>
      </c>
      <c r="C4763" t="str">
        <f t="shared" si="74"/>
        <v>RUJaroslavskaja oblast'</v>
      </c>
    </row>
    <row r="4764" spans="1:3">
      <c r="A4764" t="s">
        <v>9913</v>
      </c>
      <c r="B4764" t="s">
        <v>9915</v>
      </c>
      <c r="C4764" t="str">
        <f t="shared" si="74"/>
        <v>RUYaroslavskaya oblast'</v>
      </c>
    </row>
    <row r="4765" spans="1:3">
      <c r="A4765" t="s">
        <v>9814</v>
      </c>
      <c r="B4765" t="s">
        <v>9815</v>
      </c>
      <c r="C4765" t="str">
        <f t="shared" si="74"/>
        <v>RUChukotskiy avtonomnyy okrug</v>
      </c>
    </row>
    <row r="4766" spans="1:3">
      <c r="A4766" t="s">
        <v>9814</v>
      </c>
      <c r="B4766" t="s">
        <v>9816</v>
      </c>
      <c r="C4766" t="str">
        <f t="shared" si="74"/>
        <v>RUČukotskij avtonomnyj okrug</v>
      </c>
    </row>
    <row r="4767" spans="1:3">
      <c r="A4767" t="s">
        <v>9781</v>
      </c>
      <c r="B4767" t="s">
        <v>9782</v>
      </c>
      <c r="C4767" t="str">
        <f t="shared" si="74"/>
        <v>RUKhanty-Mansiyskiy avtonomnyy okrug</v>
      </c>
    </row>
    <row r="4768" spans="1:3">
      <c r="A4768" t="s">
        <v>9781</v>
      </c>
      <c r="B4768" t="s">
        <v>9783</v>
      </c>
      <c r="C4768" t="str">
        <f t="shared" si="74"/>
        <v>RUHanty-Mansijskij avtonomnyj okrug</v>
      </c>
    </row>
    <row r="4769" spans="1:3">
      <c r="A4769" t="s">
        <v>9983</v>
      </c>
      <c r="B4769" t="s">
        <v>9984</v>
      </c>
      <c r="C4769" t="str">
        <f t="shared" si="74"/>
        <v>RUNenetskiy avtonomnyy okrug</v>
      </c>
    </row>
    <row r="4770" spans="1:3">
      <c r="A4770" t="s">
        <v>9983</v>
      </c>
      <c r="B4770" t="s">
        <v>9985</v>
      </c>
      <c r="C4770" t="str">
        <f t="shared" si="74"/>
        <v>RUNeneckij avtonomnyj okrug</v>
      </c>
    </row>
    <row r="4771" spans="1:3">
      <c r="A4771" t="s">
        <v>9820</v>
      </c>
      <c r="B4771" t="s">
        <v>9821</v>
      </c>
      <c r="C4771" t="str">
        <f t="shared" si="74"/>
        <v>RUJamalo-Neneckij avtonomnyj okrug</v>
      </c>
    </row>
    <row r="4772" spans="1:3">
      <c r="A4772" t="s">
        <v>9820</v>
      </c>
      <c r="B4772" t="s">
        <v>9822</v>
      </c>
      <c r="C4772" t="str">
        <f t="shared" si="74"/>
        <v>RUYamalo-Nenetskiy avtonomnyy okrug</v>
      </c>
    </row>
    <row r="4773" spans="1:3">
      <c r="A4773" t="s">
        <v>9838</v>
      </c>
      <c r="B4773" t="s">
        <v>9839</v>
      </c>
      <c r="C4773" t="str">
        <f t="shared" si="74"/>
        <v>RUMoskva</v>
      </c>
    </row>
    <row r="4774" spans="1:3">
      <c r="A4774" t="s">
        <v>9838</v>
      </c>
      <c r="B4774" t="s">
        <v>9839</v>
      </c>
      <c r="C4774" t="str">
        <f t="shared" si="74"/>
        <v>RUMoskva</v>
      </c>
    </row>
    <row r="4775" spans="1:3">
      <c r="A4775" t="s">
        <v>9998</v>
      </c>
      <c r="B4775" t="s">
        <v>9999</v>
      </c>
      <c r="C4775" t="str">
        <f t="shared" si="74"/>
        <v>RUSankt-Peterburg</v>
      </c>
    </row>
    <row r="4776" spans="1:3">
      <c r="A4776" t="s">
        <v>9998</v>
      </c>
      <c r="B4776" t="s">
        <v>9999</v>
      </c>
      <c r="C4776" t="str">
        <f t="shared" si="74"/>
        <v>RUSankt-Peterburg</v>
      </c>
    </row>
    <row r="4777" spans="1:3">
      <c r="A4777" t="s">
        <v>9823</v>
      </c>
      <c r="B4777" t="s">
        <v>9824</v>
      </c>
      <c r="C4777" t="str">
        <f t="shared" si="74"/>
        <v>RUYevreyskaya avtonomnaya oblast'</v>
      </c>
    </row>
    <row r="4778" spans="1:3">
      <c r="A4778" t="s">
        <v>9823</v>
      </c>
      <c r="B4778" t="s">
        <v>9825</v>
      </c>
      <c r="C4778" t="str">
        <f t="shared" si="74"/>
        <v>RUEvrejskaja avtonomnaja oblast'</v>
      </c>
    </row>
    <row r="4779" spans="1:3">
      <c r="A4779" t="s">
        <v>9769</v>
      </c>
      <c r="B4779" t="s">
        <v>9770</v>
      </c>
      <c r="C4779" t="str">
        <f t="shared" si="74"/>
        <v>RUAltajskij kraj</v>
      </c>
    </row>
    <row r="4780" spans="1:3">
      <c r="A4780" t="s">
        <v>9769</v>
      </c>
      <c r="B4780" t="s">
        <v>9771</v>
      </c>
      <c r="C4780" t="str">
        <f t="shared" si="74"/>
        <v>RUAltayskiy kray</v>
      </c>
    </row>
    <row r="4781" spans="1:3">
      <c r="A4781" t="s">
        <v>9865</v>
      </c>
      <c r="B4781" t="s">
        <v>9866</v>
      </c>
      <c r="C4781" t="str">
        <f t="shared" si="74"/>
        <v>RUKamchatskiy kray</v>
      </c>
    </row>
    <row r="4782" spans="1:3">
      <c r="A4782" t="s">
        <v>9865</v>
      </c>
      <c r="B4782" t="s">
        <v>9867</v>
      </c>
      <c r="C4782" t="str">
        <f t="shared" si="74"/>
        <v>RUKamčatskij kraj</v>
      </c>
    </row>
    <row r="4783" spans="1:3">
      <c r="A4783" t="s">
        <v>9775</v>
      </c>
      <c r="B4783" t="s">
        <v>9776</v>
      </c>
      <c r="C4783" t="str">
        <f t="shared" si="74"/>
        <v>RUKrasnodarskiy kray</v>
      </c>
    </row>
    <row r="4784" spans="1:3">
      <c r="A4784" t="s">
        <v>9775</v>
      </c>
      <c r="B4784" t="s">
        <v>9777</v>
      </c>
      <c r="C4784" t="str">
        <f t="shared" si="74"/>
        <v>RUKrasnodarskij kraj</v>
      </c>
    </row>
    <row r="4785" spans="1:3">
      <c r="A4785" t="s">
        <v>9868</v>
      </c>
      <c r="B4785" t="s">
        <v>9869</v>
      </c>
      <c r="C4785" t="str">
        <f t="shared" si="74"/>
        <v>RUKhabarovskiy kray</v>
      </c>
    </row>
    <row r="4786" spans="1:3">
      <c r="A4786" t="s">
        <v>9868</v>
      </c>
      <c r="B4786" t="s">
        <v>9870</v>
      </c>
      <c r="C4786" t="str">
        <f t="shared" si="74"/>
        <v>RUHabarovskij kraj</v>
      </c>
    </row>
    <row r="4787" spans="1:3">
      <c r="A4787" t="s">
        <v>9980</v>
      </c>
      <c r="B4787" t="s">
        <v>9981</v>
      </c>
      <c r="C4787" t="str">
        <f t="shared" si="74"/>
        <v>RUKrasnojarskij kraj</v>
      </c>
    </row>
    <row r="4788" spans="1:3">
      <c r="A4788" t="s">
        <v>9980</v>
      </c>
      <c r="B4788" t="s">
        <v>9982</v>
      </c>
      <c r="C4788" t="str">
        <f t="shared" si="74"/>
        <v>RUKrasnoyarskiy kray</v>
      </c>
    </row>
    <row r="4789" spans="1:3">
      <c r="A4789" t="s">
        <v>9954</v>
      </c>
      <c r="B4789" t="s">
        <v>9955</v>
      </c>
      <c r="C4789" t="str">
        <f t="shared" si="74"/>
        <v>RUPermskiy kray</v>
      </c>
    </row>
    <row r="4790" spans="1:3">
      <c r="A4790" t="s">
        <v>9954</v>
      </c>
      <c r="B4790" t="s">
        <v>9956</v>
      </c>
      <c r="C4790" t="str">
        <f t="shared" si="74"/>
        <v>RUPermskij kraj</v>
      </c>
    </row>
    <row r="4791" spans="1:3">
      <c r="A4791" t="s">
        <v>9986</v>
      </c>
      <c r="B4791" t="s">
        <v>9988</v>
      </c>
      <c r="C4791" t="str">
        <f t="shared" si="74"/>
        <v>RUPrimorskiy kray</v>
      </c>
    </row>
    <row r="4792" spans="1:3">
      <c r="A4792" t="s">
        <v>9986</v>
      </c>
      <c r="B4792" t="s">
        <v>9987</v>
      </c>
      <c r="C4792" t="str">
        <f t="shared" si="74"/>
        <v>RUPrimorskij kraj</v>
      </c>
    </row>
    <row r="4793" spans="1:3">
      <c r="A4793" t="s">
        <v>9817</v>
      </c>
      <c r="B4793" t="s">
        <v>9818</v>
      </c>
      <c r="C4793" t="str">
        <f t="shared" si="74"/>
        <v>RUStavropol'skiy kray</v>
      </c>
    </row>
    <row r="4794" spans="1:3">
      <c r="A4794" t="s">
        <v>9817</v>
      </c>
      <c r="B4794" t="s">
        <v>9819</v>
      </c>
      <c r="C4794" t="str">
        <f t="shared" si="74"/>
        <v>RUStavropol'skij kraj</v>
      </c>
    </row>
    <row r="4795" spans="1:3">
      <c r="A4795" t="s">
        <v>9916</v>
      </c>
      <c r="B4795" t="s">
        <v>9917</v>
      </c>
      <c r="C4795" t="str">
        <f t="shared" si="74"/>
        <v>RUZabaykal'skiy kray</v>
      </c>
    </row>
    <row r="4796" spans="1:3">
      <c r="A4796" t="s">
        <v>9916</v>
      </c>
      <c r="B4796" t="s">
        <v>9918</v>
      </c>
      <c r="C4796" t="str">
        <f t="shared" si="74"/>
        <v>RUZabajkal'skij kraj</v>
      </c>
    </row>
    <row r="4797" spans="1:3">
      <c r="A4797" t="s">
        <v>9936</v>
      </c>
      <c r="B4797" t="s">
        <v>9937</v>
      </c>
      <c r="C4797" t="str">
        <f t="shared" si="74"/>
        <v>RUAdygeya, Respublika</v>
      </c>
    </row>
    <row r="4798" spans="1:3">
      <c r="A4798" t="s">
        <v>9936</v>
      </c>
      <c r="B4798" t="s">
        <v>9938</v>
      </c>
      <c r="C4798" t="str">
        <f t="shared" si="74"/>
        <v>RUAdygeja, Respublika</v>
      </c>
    </row>
    <row r="4799" spans="1:3">
      <c r="A4799" t="s">
        <v>9963</v>
      </c>
      <c r="B4799" t="s">
        <v>9964</v>
      </c>
      <c r="C4799" t="str">
        <f t="shared" si="74"/>
        <v>RUAltaj, Respublika</v>
      </c>
    </row>
    <row r="4800" spans="1:3">
      <c r="A4800" t="s">
        <v>9963</v>
      </c>
      <c r="B4800" t="s">
        <v>9965</v>
      </c>
      <c r="C4800" t="str">
        <f t="shared" si="74"/>
        <v>RUAltay, Respublika</v>
      </c>
    </row>
    <row r="4801" spans="1:3">
      <c r="A4801" t="s">
        <v>9939</v>
      </c>
      <c r="B4801" t="s">
        <v>9940</v>
      </c>
      <c r="C4801" t="str">
        <f t="shared" si="74"/>
        <v>RUBaškortostan, Respublika</v>
      </c>
    </row>
    <row r="4802" spans="1:3">
      <c r="A4802" t="s">
        <v>9939</v>
      </c>
      <c r="B4802" t="s">
        <v>9941</v>
      </c>
      <c r="C4802" t="str">
        <f t="shared" si="74"/>
        <v>RUBashkortostan, Respublika</v>
      </c>
    </row>
    <row r="4803" spans="1:3">
      <c r="A4803" t="s">
        <v>9811</v>
      </c>
      <c r="B4803" t="s">
        <v>9812</v>
      </c>
      <c r="C4803" t="str">
        <f t="shared" ref="C4803:C4866" si="75">LEFT(A4803,2)&amp;B4803</f>
        <v>RUBuryatiya, Respublika</v>
      </c>
    </row>
    <row r="4804" spans="1:3">
      <c r="A4804" t="s">
        <v>9811</v>
      </c>
      <c r="B4804" t="s">
        <v>9813</v>
      </c>
      <c r="C4804" t="str">
        <f t="shared" si="75"/>
        <v>RUBurjatija, Respublika</v>
      </c>
    </row>
    <row r="4805" spans="1:3">
      <c r="A4805" t="s">
        <v>9969</v>
      </c>
      <c r="B4805" t="s">
        <v>9970</v>
      </c>
      <c r="C4805" t="str">
        <f t="shared" si="75"/>
        <v>RUČečenskaja Respublika</v>
      </c>
    </row>
    <row r="4806" spans="1:3">
      <c r="A4806" t="s">
        <v>9969</v>
      </c>
      <c r="B4806" t="s">
        <v>9971</v>
      </c>
      <c r="C4806" t="str">
        <f t="shared" si="75"/>
        <v>RUChechenskaya Respublika</v>
      </c>
    </row>
    <row r="4807" spans="1:3">
      <c r="A4807" t="s">
        <v>9857</v>
      </c>
      <c r="B4807" t="s">
        <v>9858</v>
      </c>
      <c r="C4807" t="str">
        <f t="shared" si="75"/>
        <v>RUČuvašskaja Respublika</v>
      </c>
    </row>
    <row r="4808" spans="1:3">
      <c r="A4808" t="s">
        <v>9857</v>
      </c>
      <c r="B4808" t="s">
        <v>9859</v>
      </c>
      <c r="C4808" t="str">
        <f t="shared" si="75"/>
        <v>RUChuvashskaya Respublika</v>
      </c>
    </row>
    <row r="4809" spans="1:3">
      <c r="A4809" t="s">
        <v>9860</v>
      </c>
      <c r="B4809" t="s">
        <v>9861</v>
      </c>
      <c r="C4809" t="str">
        <f t="shared" si="75"/>
        <v>RUDagestan, Respublika</v>
      </c>
    </row>
    <row r="4810" spans="1:3">
      <c r="A4810" t="s">
        <v>9860</v>
      </c>
      <c r="B4810" t="s">
        <v>9861</v>
      </c>
      <c r="C4810" t="str">
        <f t="shared" si="75"/>
        <v>RUDagestan, Respublika</v>
      </c>
    </row>
    <row r="4811" spans="1:3">
      <c r="A4811" t="s">
        <v>9829</v>
      </c>
      <c r="B4811" t="s">
        <v>9830</v>
      </c>
      <c r="C4811" t="str">
        <f t="shared" si="75"/>
        <v>RUIngušetija, Respublika</v>
      </c>
    </row>
    <row r="4812" spans="1:3">
      <c r="A4812" t="s">
        <v>9829</v>
      </c>
      <c r="B4812" t="s">
        <v>9831</v>
      </c>
      <c r="C4812" t="str">
        <f t="shared" si="75"/>
        <v>RUIngushetiya, Respublika</v>
      </c>
    </row>
    <row r="4813" spans="1:3">
      <c r="A4813" t="s">
        <v>9972</v>
      </c>
      <c r="B4813" t="s">
        <v>9973</v>
      </c>
      <c r="C4813" t="str">
        <f t="shared" si="75"/>
        <v>RUKabardino-Balkarskaya Respublika</v>
      </c>
    </row>
    <row r="4814" spans="1:3">
      <c r="A4814" t="s">
        <v>9972</v>
      </c>
      <c r="B4814" t="s">
        <v>9974</v>
      </c>
      <c r="C4814" t="str">
        <f t="shared" si="75"/>
        <v>RUKabardino-Balkarskaja Respublika</v>
      </c>
    </row>
    <row r="4815" spans="1:3">
      <c r="A4815" t="s">
        <v>9942</v>
      </c>
      <c r="B4815" t="s">
        <v>9943</v>
      </c>
      <c r="C4815" t="str">
        <f t="shared" si="75"/>
        <v>RUKarachayevo-Cherkesskaya Respublika</v>
      </c>
    </row>
    <row r="4816" spans="1:3">
      <c r="A4816" t="s">
        <v>9942</v>
      </c>
      <c r="B4816" t="s">
        <v>9944</v>
      </c>
      <c r="C4816" t="str">
        <f t="shared" si="75"/>
        <v>RUKaračaevo-Čerkesskaja Respublika</v>
      </c>
    </row>
    <row r="4817" spans="1:3">
      <c r="A4817" t="s">
        <v>9784</v>
      </c>
      <c r="B4817" t="s">
        <v>9785</v>
      </c>
      <c r="C4817" t="str">
        <f t="shared" si="75"/>
        <v>RUHakasija, Respublika</v>
      </c>
    </row>
    <row r="4818" spans="1:3">
      <c r="A4818" t="s">
        <v>9784</v>
      </c>
      <c r="B4818" t="s">
        <v>9786</v>
      </c>
      <c r="C4818" t="str">
        <f t="shared" si="75"/>
        <v>RUKhakasiya, Respublika</v>
      </c>
    </row>
    <row r="4819" spans="1:3">
      <c r="A4819" t="s">
        <v>9922</v>
      </c>
      <c r="B4819" t="s">
        <v>9923</v>
      </c>
      <c r="C4819" t="str">
        <f t="shared" si="75"/>
        <v>RUKalmykija, Respublika</v>
      </c>
    </row>
    <row r="4820" spans="1:3">
      <c r="A4820" t="s">
        <v>9922</v>
      </c>
      <c r="B4820" t="s">
        <v>9924</v>
      </c>
      <c r="C4820" t="str">
        <f t="shared" si="75"/>
        <v>RUKalmykiya, Respublika</v>
      </c>
    </row>
    <row r="4821" spans="1:3">
      <c r="A4821" t="s">
        <v>9978</v>
      </c>
      <c r="B4821" t="s">
        <v>9979</v>
      </c>
      <c r="C4821" t="str">
        <f t="shared" si="75"/>
        <v>RUKomi, Respublika</v>
      </c>
    </row>
    <row r="4822" spans="1:3">
      <c r="A4822" t="s">
        <v>9978</v>
      </c>
      <c r="B4822" t="s">
        <v>9979</v>
      </c>
      <c r="C4822" t="str">
        <f t="shared" si="75"/>
        <v>RUKomi, Respublika</v>
      </c>
    </row>
    <row r="4823" spans="1:3">
      <c r="A4823" t="s">
        <v>9832</v>
      </c>
      <c r="B4823" t="s">
        <v>9833</v>
      </c>
      <c r="C4823" t="str">
        <f t="shared" si="75"/>
        <v>RUKareliya, Respublika</v>
      </c>
    </row>
    <row r="4824" spans="1:3">
      <c r="A4824" t="s">
        <v>9832</v>
      </c>
      <c r="B4824" t="s">
        <v>9834</v>
      </c>
      <c r="C4824" t="str">
        <f t="shared" si="75"/>
        <v>RUKarelija, Respublika</v>
      </c>
    </row>
    <row r="4825" spans="1:3">
      <c r="A4825" t="s">
        <v>9790</v>
      </c>
      <c r="B4825" t="s">
        <v>9791</v>
      </c>
      <c r="C4825" t="str">
        <f t="shared" si="75"/>
        <v>RUMariy El, Respublika</v>
      </c>
    </row>
    <row r="4826" spans="1:3">
      <c r="A4826" t="s">
        <v>9790</v>
      </c>
      <c r="B4826" t="s">
        <v>9792</v>
      </c>
      <c r="C4826" t="str">
        <f t="shared" si="75"/>
        <v>RUMarij Èl, Respublika</v>
      </c>
    </row>
    <row r="4827" spans="1:3">
      <c r="A4827" t="s">
        <v>9793</v>
      </c>
      <c r="B4827" t="s">
        <v>9794</v>
      </c>
      <c r="C4827" t="str">
        <f t="shared" si="75"/>
        <v>RUMordoviya, Respublika</v>
      </c>
    </row>
    <row r="4828" spans="1:3">
      <c r="A4828" t="s">
        <v>9793</v>
      </c>
      <c r="B4828" t="s">
        <v>9795</v>
      </c>
      <c r="C4828" t="str">
        <f t="shared" si="75"/>
        <v>RUMordovija, Respublika</v>
      </c>
    </row>
    <row r="4829" spans="1:3">
      <c r="A4829" t="s">
        <v>9799</v>
      </c>
      <c r="B4829" t="s">
        <v>9800</v>
      </c>
      <c r="C4829" t="str">
        <f t="shared" si="75"/>
        <v>RUSaha, Respublika</v>
      </c>
    </row>
    <row r="4830" spans="1:3">
      <c r="A4830" t="s">
        <v>9799</v>
      </c>
      <c r="B4830" t="s">
        <v>9801</v>
      </c>
      <c r="C4830" t="str">
        <f t="shared" si="75"/>
        <v>RUSakha, Respublika</v>
      </c>
    </row>
    <row r="4831" spans="1:3">
      <c r="A4831" t="s">
        <v>9995</v>
      </c>
      <c r="B4831" t="s">
        <v>9996</v>
      </c>
      <c r="C4831" t="str">
        <f t="shared" si="75"/>
        <v>RUSevernaya Osetiya, Respublika</v>
      </c>
    </row>
    <row r="4832" spans="1:3">
      <c r="A4832" t="s">
        <v>9995</v>
      </c>
      <c r="B4832" t="s">
        <v>9997</v>
      </c>
      <c r="C4832" t="str">
        <f t="shared" si="75"/>
        <v>RUSevernaja Osetija, Respublika</v>
      </c>
    </row>
    <row r="4833" spans="1:3">
      <c r="A4833" t="s">
        <v>9846</v>
      </c>
      <c r="B4833" t="s">
        <v>9847</v>
      </c>
      <c r="C4833" t="str">
        <f t="shared" si="75"/>
        <v>RUTatarstan, Respublika</v>
      </c>
    </row>
    <row r="4834" spans="1:3">
      <c r="A4834" t="s">
        <v>9846</v>
      </c>
      <c r="B4834" t="s">
        <v>9847</v>
      </c>
      <c r="C4834" t="str">
        <f t="shared" si="75"/>
        <v>RUTatarstan, Respublika</v>
      </c>
    </row>
    <row r="4835" spans="1:3">
      <c r="A4835" t="s">
        <v>9934</v>
      </c>
      <c r="B4835" t="s">
        <v>9935</v>
      </c>
      <c r="C4835" t="str">
        <f t="shared" si="75"/>
        <v>RUTyva, Respublika</v>
      </c>
    </row>
    <row r="4836" spans="1:3">
      <c r="A4836" t="s">
        <v>9934</v>
      </c>
      <c r="B4836" t="s">
        <v>9935</v>
      </c>
      <c r="C4836" t="str">
        <f t="shared" si="75"/>
        <v>RUTyva, Respublika</v>
      </c>
    </row>
    <row r="4837" spans="1:3">
      <c r="A4837" t="s">
        <v>9854</v>
      </c>
      <c r="B4837" t="s">
        <v>9855</v>
      </c>
      <c r="C4837" t="str">
        <f t="shared" si="75"/>
        <v>RUUdmurtskaya Respublika</v>
      </c>
    </row>
    <row r="4838" spans="1:3">
      <c r="A4838" t="s">
        <v>9854</v>
      </c>
      <c r="B4838" t="s">
        <v>9856</v>
      </c>
      <c r="C4838" t="str">
        <f t="shared" si="75"/>
        <v>RUUdmurtskaja Respublika</v>
      </c>
    </row>
    <row r="4839" spans="1:3">
      <c r="A4839" t="s">
        <v>10009</v>
      </c>
      <c r="B4839" t="s">
        <v>10012</v>
      </c>
      <c r="C4839" t="str">
        <f t="shared" si="75"/>
        <v>RWCity of Kigali</v>
      </c>
    </row>
    <row r="4840" spans="1:3">
      <c r="A4840" t="s">
        <v>10009</v>
      </c>
      <c r="B4840" t="s">
        <v>10011</v>
      </c>
      <c r="C4840" t="str">
        <f t="shared" si="75"/>
        <v>RWVille de Kigali</v>
      </c>
    </row>
    <row r="4841" spans="1:3">
      <c r="A4841" t="s">
        <v>10009</v>
      </c>
      <c r="B4841" t="s">
        <v>10010</v>
      </c>
      <c r="C4841" t="str">
        <f t="shared" si="75"/>
        <v>RWUmujyi wa Kigali</v>
      </c>
    </row>
    <row r="4842" spans="1:3">
      <c r="A4842" t="s">
        <v>10013</v>
      </c>
      <c r="B4842" t="s">
        <v>4812</v>
      </c>
      <c r="C4842" t="str">
        <f t="shared" si="75"/>
        <v>RWEastern</v>
      </c>
    </row>
    <row r="4843" spans="1:3">
      <c r="A4843" t="s">
        <v>10013</v>
      </c>
      <c r="B4843" t="s">
        <v>3178</v>
      </c>
      <c r="C4843" t="str">
        <f t="shared" si="75"/>
        <v>RWEst</v>
      </c>
    </row>
    <row r="4844" spans="1:3">
      <c r="A4844" t="s">
        <v>10013</v>
      </c>
      <c r="B4844" t="s">
        <v>10014</v>
      </c>
      <c r="C4844" t="str">
        <f t="shared" si="75"/>
        <v>RWIburasirazuba</v>
      </c>
    </row>
    <row r="4845" spans="1:3">
      <c r="A4845" t="s">
        <v>10015</v>
      </c>
      <c r="B4845" t="s">
        <v>4781</v>
      </c>
      <c r="C4845" t="str">
        <f t="shared" si="75"/>
        <v>RWNorthern</v>
      </c>
    </row>
    <row r="4846" spans="1:3">
      <c r="A4846" t="s">
        <v>10015</v>
      </c>
      <c r="B4846" t="s">
        <v>3132</v>
      </c>
      <c r="C4846" t="str">
        <f t="shared" si="75"/>
        <v>RWNord</v>
      </c>
    </row>
    <row r="4847" spans="1:3">
      <c r="A4847" t="s">
        <v>10015</v>
      </c>
      <c r="B4847" t="s">
        <v>10016</v>
      </c>
      <c r="C4847" t="str">
        <f t="shared" si="75"/>
        <v>RWAmajyaruguru</v>
      </c>
    </row>
    <row r="4848" spans="1:3">
      <c r="A4848" t="s">
        <v>10017</v>
      </c>
      <c r="B4848" t="s">
        <v>4779</v>
      </c>
      <c r="C4848" t="str">
        <f t="shared" si="75"/>
        <v>RWWestern</v>
      </c>
    </row>
    <row r="4849" spans="1:3">
      <c r="A4849" t="s">
        <v>10017</v>
      </c>
      <c r="B4849" t="s">
        <v>3833</v>
      </c>
      <c r="C4849" t="str">
        <f t="shared" si="75"/>
        <v>RWOuest</v>
      </c>
    </row>
    <row r="4850" spans="1:3">
      <c r="A4850" t="s">
        <v>10017</v>
      </c>
      <c r="B4850" t="s">
        <v>10018</v>
      </c>
      <c r="C4850" t="str">
        <f t="shared" si="75"/>
        <v>RWIburengerazuba</v>
      </c>
    </row>
    <row r="4851" spans="1:3">
      <c r="A4851" t="s">
        <v>10019</v>
      </c>
      <c r="B4851" t="s">
        <v>3533</v>
      </c>
      <c r="C4851" t="str">
        <f t="shared" si="75"/>
        <v>RWSouthern</v>
      </c>
    </row>
    <row r="4852" spans="1:3">
      <c r="A4852" t="s">
        <v>10019</v>
      </c>
      <c r="B4852" t="s">
        <v>3841</v>
      </c>
      <c r="C4852" t="str">
        <f t="shared" si="75"/>
        <v>RWSud</v>
      </c>
    </row>
    <row r="4853" spans="1:3">
      <c r="A4853" t="s">
        <v>10019</v>
      </c>
      <c r="B4853" t="s">
        <v>10020</v>
      </c>
      <c r="C4853" t="str">
        <f t="shared" si="75"/>
        <v>RWAmajyepfo</v>
      </c>
    </row>
    <row r="4854" spans="1:3">
      <c r="A4854" t="s">
        <v>10033</v>
      </c>
      <c r="B4854" t="s">
        <v>10034</v>
      </c>
      <c r="C4854" t="str">
        <f t="shared" si="75"/>
        <v>SAAr Riyāḑ</v>
      </c>
    </row>
    <row r="4855" spans="1:3">
      <c r="A4855" t="s">
        <v>10029</v>
      </c>
      <c r="B4855" t="s">
        <v>10030</v>
      </c>
      <c r="C4855" t="str">
        <f t="shared" si="75"/>
        <v>SAMakkah al Mukarramah</v>
      </c>
    </row>
    <row r="4856" spans="1:3">
      <c r="A4856" t="s">
        <v>10041</v>
      </c>
      <c r="B4856" t="s">
        <v>10042</v>
      </c>
      <c r="C4856" t="str">
        <f t="shared" si="75"/>
        <v>SAAl Madīnah al Munawwarah</v>
      </c>
    </row>
    <row r="4857" spans="1:3">
      <c r="A4857" t="s">
        <v>10043</v>
      </c>
      <c r="B4857" t="s">
        <v>4492</v>
      </c>
      <c r="C4857" t="str">
        <f t="shared" si="75"/>
        <v>SAAsh Sharqīyah</v>
      </c>
    </row>
    <row r="4858" spans="1:3">
      <c r="A4858" t="s">
        <v>10035</v>
      </c>
      <c r="B4858" t="s">
        <v>10036</v>
      </c>
      <c r="C4858" t="str">
        <f t="shared" si="75"/>
        <v>SAAl Qaşīm</v>
      </c>
    </row>
    <row r="4859" spans="1:3">
      <c r="A4859" t="s">
        <v>10037</v>
      </c>
      <c r="B4859" t="s">
        <v>10038</v>
      </c>
      <c r="C4859" t="str">
        <f t="shared" si="75"/>
        <v>SAḨā'il</v>
      </c>
    </row>
    <row r="4860" spans="1:3">
      <c r="A4860" t="s">
        <v>10031</v>
      </c>
      <c r="B4860" t="s">
        <v>10032</v>
      </c>
      <c r="C4860" t="str">
        <f t="shared" si="75"/>
        <v>SATabūk</v>
      </c>
    </row>
    <row r="4861" spans="1:3">
      <c r="A4861" t="s">
        <v>10027</v>
      </c>
      <c r="B4861" t="s">
        <v>10028</v>
      </c>
      <c r="C4861" t="str">
        <f t="shared" si="75"/>
        <v>SAAl Ḩudūd ash Shamālīyah</v>
      </c>
    </row>
    <row r="4862" spans="1:3">
      <c r="A4862" t="s">
        <v>10039</v>
      </c>
      <c r="B4862" t="s">
        <v>10040</v>
      </c>
      <c r="C4862" t="str">
        <f t="shared" si="75"/>
        <v>SAJāzān</v>
      </c>
    </row>
    <row r="4863" spans="1:3">
      <c r="A4863" t="s">
        <v>10044</v>
      </c>
      <c r="B4863" t="s">
        <v>10045</v>
      </c>
      <c r="C4863" t="str">
        <f t="shared" si="75"/>
        <v>SANajrān</v>
      </c>
    </row>
    <row r="4864" spans="1:3">
      <c r="A4864" t="s">
        <v>10021</v>
      </c>
      <c r="B4864" t="s">
        <v>10022</v>
      </c>
      <c r="C4864" t="str">
        <f t="shared" si="75"/>
        <v>SAAl Bāḩah</v>
      </c>
    </row>
    <row r="4865" spans="1:3">
      <c r="A4865" t="s">
        <v>10023</v>
      </c>
      <c r="B4865" t="s">
        <v>10024</v>
      </c>
      <c r="C4865" t="str">
        <f t="shared" si="75"/>
        <v>SAAl Jawf</v>
      </c>
    </row>
    <row r="4866" spans="1:3">
      <c r="A4866" t="s">
        <v>10025</v>
      </c>
      <c r="B4866" t="s">
        <v>10026</v>
      </c>
      <c r="C4866" t="str">
        <f t="shared" si="75"/>
        <v>SA'Asīr</v>
      </c>
    </row>
    <row r="4867" spans="1:3">
      <c r="A4867" t="s">
        <v>10046</v>
      </c>
      <c r="B4867" t="s">
        <v>3557</v>
      </c>
      <c r="C4867" t="str">
        <f t="shared" ref="C4867:C4930" si="76">LEFT(A4867,2)&amp;B4867</f>
        <v>SBCentral</v>
      </c>
    </row>
    <row r="4868" spans="1:3">
      <c r="A4868" t="s">
        <v>10058</v>
      </c>
      <c r="B4868" t="s">
        <v>7092</v>
      </c>
      <c r="C4868" t="str">
        <f t="shared" si="76"/>
        <v>SBChoiseul</v>
      </c>
    </row>
    <row r="4869" spans="1:3">
      <c r="A4869" t="s">
        <v>10059</v>
      </c>
      <c r="B4869" t="s">
        <v>10060</v>
      </c>
      <c r="C4869" t="str">
        <f t="shared" si="76"/>
        <v>SBGuadalcanal</v>
      </c>
    </row>
    <row r="4870" spans="1:3">
      <c r="A4870" t="s">
        <v>10056</v>
      </c>
      <c r="B4870" t="s">
        <v>10057</v>
      </c>
      <c r="C4870" t="str">
        <f t="shared" si="76"/>
        <v>SBIsabel</v>
      </c>
    </row>
    <row r="4871" spans="1:3">
      <c r="A4871" t="s">
        <v>10051</v>
      </c>
      <c r="B4871" t="s">
        <v>10052</v>
      </c>
      <c r="C4871" t="str">
        <f t="shared" si="76"/>
        <v>SBMakira-Ulawa</v>
      </c>
    </row>
    <row r="4872" spans="1:3">
      <c r="A4872" t="s">
        <v>10049</v>
      </c>
      <c r="B4872" t="s">
        <v>10050</v>
      </c>
      <c r="C4872" t="str">
        <f t="shared" si="76"/>
        <v>SBMalaita</v>
      </c>
    </row>
    <row r="4873" spans="1:3">
      <c r="A4873" t="s">
        <v>10053</v>
      </c>
      <c r="B4873" t="s">
        <v>10054</v>
      </c>
      <c r="C4873" t="str">
        <f t="shared" si="76"/>
        <v>SBRennell and Bellona</v>
      </c>
    </row>
    <row r="4874" spans="1:3">
      <c r="A4874" t="s">
        <v>10061</v>
      </c>
      <c r="B4874" t="s">
        <v>10062</v>
      </c>
      <c r="C4874" t="str">
        <f t="shared" si="76"/>
        <v>SBTemotu</v>
      </c>
    </row>
    <row r="4875" spans="1:3">
      <c r="A4875" t="s">
        <v>10055</v>
      </c>
      <c r="B4875" t="s">
        <v>4779</v>
      </c>
      <c r="C4875" t="str">
        <f t="shared" si="76"/>
        <v>SBWestern</v>
      </c>
    </row>
    <row r="4876" spans="1:3">
      <c r="A4876" t="s">
        <v>10047</v>
      </c>
      <c r="B4876" t="s">
        <v>10048</v>
      </c>
      <c r="C4876" t="str">
        <f t="shared" si="76"/>
        <v>SBCapital Territory (Honiara)</v>
      </c>
    </row>
    <row r="4877" spans="1:3">
      <c r="A4877" t="s">
        <v>10109</v>
      </c>
      <c r="B4877" t="s">
        <v>10110</v>
      </c>
      <c r="C4877" t="str">
        <f t="shared" si="76"/>
        <v>SCAns o Pen</v>
      </c>
    </row>
    <row r="4878" spans="1:3">
      <c r="A4878" t="s">
        <v>10109</v>
      </c>
      <c r="B4878" t="s">
        <v>10111</v>
      </c>
      <c r="C4878" t="str">
        <f t="shared" si="76"/>
        <v>SCAnse aux Pins</v>
      </c>
    </row>
    <row r="4879" spans="1:3">
      <c r="A4879" t="s">
        <v>10109</v>
      </c>
      <c r="B4879" t="s">
        <v>10111</v>
      </c>
      <c r="C4879" t="str">
        <f t="shared" si="76"/>
        <v>SCAnse aux Pins</v>
      </c>
    </row>
    <row r="4880" spans="1:3">
      <c r="A4880" t="s">
        <v>10112</v>
      </c>
      <c r="B4880" t="s">
        <v>10114</v>
      </c>
      <c r="C4880" t="str">
        <f t="shared" si="76"/>
        <v>SCAns Bwalo</v>
      </c>
    </row>
    <row r="4881" spans="1:3">
      <c r="A4881" t="s">
        <v>10112</v>
      </c>
      <c r="B4881" t="s">
        <v>10113</v>
      </c>
      <c r="C4881" t="str">
        <f t="shared" si="76"/>
        <v>SCAnse Boileau</v>
      </c>
    </row>
    <row r="4882" spans="1:3">
      <c r="A4882" t="s">
        <v>10112</v>
      </c>
      <c r="B4882" t="s">
        <v>10113</v>
      </c>
      <c r="C4882" t="str">
        <f t="shared" si="76"/>
        <v>SCAnse Boileau</v>
      </c>
    </row>
    <row r="4883" spans="1:3">
      <c r="A4883" t="s">
        <v>10126</v>
      </c>
      <c r="B4883" t="s">
        <v>10127</v>
      </c>
      <c r="C4883" t="str">
        <f t="shared" si="76"/>
        <v>SCAns Etwal</v>
      </c>
    </row>
    <row r="4884" spans="1:3">
      <c r="A4884" t="s">
        <v>10126</v>
      </c>
      <c r="B4884" t="s">
        <v>10128</v>
      </c>
      <c r="C4884" t="str">
        <f t="shared" si="76"/>
        <v>SCAnse Etoile</v>
      </c>
    </row>
    <row r="4885" spans="1:3">
      <c r="A4885" t="s">
        <v>10126</v>
      </c>
      <c r="B4885" t="s">
        <v>10129</v>
      </c>
      <c r="C4885" t="str">
        <f t="shared" si="76"/>
        <v>SCAnse Étoile</v>
      </c>
    </row>
    <row r="4886" spans="1:3">
      <c r="A4886" t="s">
        <v>10076</v>
      </c>
      <c r="B4886" t="s">
        <v>10077</v>
      </c>
      <c r="C4886" t="str">
        <f t="shared" si="76"/>
        <v>SCO Kap</v>
      </c>
    </row>
    <row r="4887" spans="1:3">
      <c r="A4887" t="s">
        <v>10076</v>
      </c>
      <c r="B4887" t="s">
        <v>10078</v>
      </c>
      <c r="C4887" t="str">
        <f t="shared" si="76"/>
        <v>SCAu Cap</v>
      </c>
    </row>
    <row r="4888" spans="1:3">
      <c r="A4888" t="s">
        <v>10076</v>
      </c>
      <c r="B4888" t="s">
        <v>10078</v>
      </c>
      <c r="C4888" t="str">
        <f t="shared" si="76"/>
        <v>SCAu Cap</v>
      </c>
    </row>
    <row r="4889" spans="1:3">
      <c r="A4889" t="s">
        <v>10085</v>
      </c>
      <c r="B4889" t="s">
        <v>10086</v>
      </c>
      <c r="C4889" t="str">
        <f t="shared" si="76"/>
        <v>SCAns Royal</v>
      </c>
    </row>
    <row r="4890" spans="1:3">
      <c r="A4890" t="s">
        <v>10085</v>
      </c>
      <c r="B4890" t="s">
        <v>10087</v>
      </c>
      <c r="C4890" t="str">
        <f t="shared" si="76"/>
        <v>SCAnse Royale</v>
      </c>
    </row>
    <row r="4891" spans="1:3">
      <c r="A4891" t="s">
        <v>10085</v>
      </c>
      <c r="B4891" t="s">
        <v>10087</v>
      </c>
      <c r="C4891" t="str">
        <f t="shared" si="76"/>
        <v>SCAnse Royale</v>
      </c>
    </row>
    <row r="4892" spans="1:3">
      <c r="A4892" t="s">
        <v>10130</v>
      </c>
      <c r="B4892" t="s">
        <v>10132</v>
      </c>
      <c r="C4892" t="str">
        <f t="shared" si="76"/>
        <v>SCBe Lazar</v>
      </c>
    </row>
    <row r="4893" spans="1:3">
      <c r="A4893" t="s">
        <v>10130</v>
      </c>
      <c r="B4893" t="s">
        <v>10131</v>
      </c>
      <c r="C4893" t="str">
        <f t="shared" si="76"/>
        <v>SCBaie Lazare</v>
      </c>
    </row>
    <row r="4894" spans="1:3">
      <c r="A4894" t="s">
        <v>10130</v>
      </c>
      <c r="B4894" t="s">
        <v>10131</v>
      </c>
      <c r="C4894" t="str">
        <f t="shared" si="76"/>
        <v>SCBaie Lazare</v>
      </c>
    </row>
    <row r="4895" spans="1:3">
      <c r="A4895" t="s">
        <v>10088</v>
      </c>
      <c r="B4895" t="s">
        <v>10089</v>
      </c>
      <c r="C4895" t="str">
        <f t="shared" si="76"/>
        <v>SCBe Sent Ann</v>
      </c>
    </row>
    <row r="4896" spans="1:3">
      <c r="A4896" t="s">
        <v>10088</v>
      </c>
      <c r="B4896" t="s">
        <v>10091</v>
      </c>
      <c r="C4896" t="str">
        <f t="shared" si="76"/>
        <v>SCBaie Sainte Anne</v>
      </c>
    </row>
    <row r="4897" spans="1:3">
      <c r="A4897" t="s">
        <v>10088</v>
      </c>
      <c r="B4897" t="s">
        <v>10090</v>
      </c>
      <c r="C4897" t="str">
        <f t="shared" si="76"/>
        <v>SCBaie Sainte-Anne</v>
      </c>
    </row>
    <row r="4898" spans="1:3">
      <c r="A4898" t="s">
        <v>10063</v>
      </c>
      <c r="B4898" t="s">
        <v>10065</v>
      </c>
      <c r="C4898" t="str">
        <f t="shared" si="76"/>
        <v>SCBovalon</v>
      </c>
    </row>
    <row r="4899" spans="1:3">
      <c r="A4899" t="s">
        <v>10063</v>
      </c>
      <c r="B4899" t="s">
        <v>10064</v>
      </c>
      <c r="C4899" t="str">
        <f t="shared" si="76"/>
        <v>SCBeau Vallon</v>
      </c>
    </row>
    <row r="4900" spans="1:3">
      <c r="A4900" t="s">
        <v>10063</v>
      </c>
      <c r="B4900" t="s">
        <v>10064</v>
      </c>
      <c r="C4900" t="str">
        <f t="shared" si="76"/>
        <v>SCBeau Vallon</v>
      </c>
    </row>
    <row r="4901" spans="1:3">
      <c r="A4901" t="s">
        <v>10115</v>
      </c>
      <c r="B4901" t="s">
        <v>10116</v>
      </c>
      <c r="C4901" t="str">
        <f t="shared" si="76"/>
        <v>SCBeler</v>
      </c>
    </row>
    <row r="4902" spans="1:3">
      <c r="A4902" t="s">
        <v>10115</v>
      </c>
      <c r="B4902" t="s">
        <v>10117</v>
      </c>
      <c r="C4902" t="str">
        <f t="shared" si="76"/>
        <v>SCBel Air</v>
      </c>
    </row>
    <row r="4903" spans="1:3">
      <c r="A4903" t="s">
        <v>10115</v>
      </c>
      <c r="B4903" t="s">
        <v>10117</v>
      </c>
      <c r="C4903" t="str">
        <f t="shared" si="76"/>
        <v>SCBel Air</v>
      </c>
    </row>
    <row r="4904" spans="1:3">
      <c r="A4904" t="s">
        <v>10092</v>
      </c>
      <c r="B4904" t="s">
        <v>10094</v>
      </c>
      <c r="C4904" t="str">
        <f t="shared" si="76"/>
        <v>SCBelonm</v>
      </c>
    </row>
    <row r="4905" spans="1:3">
      <c r="A4905" t="s">
        <v>10092</v>
      </c>
      <c r="B4905" t="s">
        <v>10093</v>
      </c>
      <c r="C4905" t="str">
        <f t="shared" si="76"/>
        <v>SCBel Ombre</v>
      </c>
    </row>
    <row r="4906" spans="1:3">
      <c r="A4906" t="s">
        <v>10092</v>
      </c>
      <c r="B4906" t="s">
        <v>10093</v>
      </c>
      <c r="C4906" t="str">
        <f t="shared" si="76"/>
        <v>SCBel Ombre</v>
      </c>
    </row>
    <row r="4907" spans="1:3">
      <c r="A4907" t="s">
        <v>10095</v>
      </c>
      <c r="B4907" t="s">
        <v>10097</v>
      </c>
      <c r="C4907" t="str">
        <f t="shared" si="76"/>
        <v>SCKaskad</v>
      </c>
    </row>
    <row r="4908" spans="1:3">
      <c r="A4908" t="s">
        <v>10095</v>
      </c>
      <c r="B4908" t="s">
        <v>10096</v>
      </c>
      <c r="C4908" t="str">
        <f t="shared" si="76"/>
        <v>SCCascade</v>
      </c>
    </row>
    <row r="4909" spans="1:3">
      <c r="A4909" t="s">
        <v>10095</v>
      </c>
      <c r="B4909" t="s">
        <v>10096</v>
      </c>
      <c r="C4909" t="str">
        <f t="shared" si="76"/>
        <v>SCCascade</v>
      </c>
    </row>
    <row r="4910" spans="1:3">
      <c r="A4910" t="s">
        <v>10069</v>
      </c>
      <c r="B4910" t="s">
        <v>10071</v>
      </c>
      <c r="C4910" t="str">
        <f t="shared" si="76"/>
        <v>SCGlasi</v>
      </c>
    </row>
    <row r="4911" spans="1:3">
      <c r="A4911" t="s">
        <v>10069</v>
      </c>
      <c r="B4911" t="s">
        <v>10070</v>
      </c>
      <c r="C4911" t="str">
        <f t="shared" si="76"/>
        <v>SCGlacis</v>
      </c>
    </row>
    <row r="4912" spans="1:3">
      <c r="A4912" t="s">
        <v>10069</v>
      </c>
      <c r="B4912" t="s">
        <v>10070</v>
      </c>
      <c r="C4912" t="str">
        <f t="shared" si="76"/>
        <v>SCGlacis</v>
      </c>
    </row>
    <row r="4913" spans="1:3">
      <c r="A4913" t="s">
        <v>10072</v>
      </c>
      <c r="B4913" t="s">
        <v>10075</v>
      </c>
      <c r="C4913" t="str">
        <f t="shared" si="76"/>
        <v>SCGrand Ans Mae</v>
      </c>
    </row>
    <row r="4914" spans="1:3">
      <c r="A4914" t="s">
        <v>10072</v>
      </c>
      <c r="B4914" t="s">
        <v>10074</v>
      </c>
      <c r="C4914" t="str">
        <f t="shared" si="76"/>
        <v>SCGrand Anse Mahe</v>
      </c>
    </row>
    <row r="4915" spans="1:3">
      <c r="A4915" t="s">
        <v>10072</v>
      </c>
      <c r="B4915" t="s">
        <v>10073</v>
      </c>
      <c r="C4915" t="str">
        <f t="shared" si="76"/>
        <v>SCGrand'Anse Mahé</v>
      </c>
    </row>
    <row r="4916" spans="1:3">
      <c r="A4916" t="s">
        <v>10118</v>
      </c>
      <c r="B4916" t="s">
        <v>10120</v>
      </c>
      <c r="C4916" t="str">
        <f t="shared" si="76"/>
        <v>SCGrand Ans Pralen</v>
      </c>
    </row>
    <row r="4917" spans="1:3">
      <c r="A4917" t="s">
        <v>10118</v>
      </c>
      <c r="B4917" t="s">
        <v>10121</v>
      </c>
      <c r="C4917" t="str">
        <f t="shared" si="76"/>
        <v>SCGrand Anse Praslin</v>
      </c>
    </row>
    <row r="4918" spans="1:3">
      <c r="A4918" t="s">
        <v>10118</v>
      </c>
      <c r="B4918" t="s">
        <v>10119</v>
      </c>
      <c r="C4918" t="str">
        <f t="shared" si="76"/>
        <v>SCGrand'Anse Praslin</v>
      </c>
    </row>
    <row r="4919" spans="1:3">
      <c r="A4919" t="s">
        <v>10133</v>
      </c>
      <c r="B4919" t="s">
        <v>10134</v>
      </c>
      <c r="C4919" t="str">
        <f t="shared" si="76"/>
        <v>SCLadig</v>
      </c>
    </row>
    <row r="4920" spans="1:3">
      <c r="A4920" t="s">
        <v>10133</v>
      </c>
      <c r="B4920" t="s">
        <v>10135</v>
      </c>
      <c r="C4920" t="str">
        <f t="shared" si="76"/>
        <v>SCLa Digue</v>
      </c>
    </row>
    <row r="4921" spans="1:3">
      <c r="A4921" t="s">
        <v>10133</v>
      </c>
      <c r="B4921" t="s">
        <v>10135</v>
      </c>
      <c r="C4921" t="str">
        <f t="shared" si="76"/>
        <v>SCLa Digue</v>
      </c>
    </row>
    <row r="4922" spans="1:3">
      <c r="A4922" t="s">
        <v>10098</v>
      </c>
      <c r="B4922" t="s">
        <v>10100</v>
      </c>
      <c r="C4922" t="str">
        <f t="shared" si="76"/>
        <v>SCLarivyer Anglez</v>
      </c>
    </row>
    <row r="4923" spans="1:3">
      <c r="A4923" t="s">
        <v>10098</v>
      </c>
      <c r="B4923" t="s">
        <v>10099</v>
      </c>
      <c r="C4923" t="str">
        <f t="shared" si="76"/>
        <v>SCEnglish River</v>
      </c>
    </row>
    <row r="4924" spans="1:3">
      <c r="A4924" t="s">
        <v>10098</v>
      </c>
      <c r="B4924" t="s">
        <v>10101</v>
      </c>
      <c r="C4924" t="str">
        <f t="shared" si="76"/>
        <v>SCLa Rivière Anglaise</v>
      </c>
    </row>
    <row r="4925" spans="1:3">
      <c r="A4925" t="s">
        <v>10079</v>
      </c>
      <c r="B4925" t="s">
        <v>10081</v>
      </c>
      <c r="C4925" t="str">
        <f t="shared" si="76"/>
        <v>SCMon Bikston</v>
      </c>
    </row>
    <row r="4926" spans="1:3">
      <c r="A4926" t="s">
        <v>10079</v>
      </c>
      <c r="B4926" t="s">
        <v>10080</v>
      </c>
      <c r="C4926" t="str">
        <f t="shared" si="76"/>
        <v>SCMont Buxton</v>
      </c>
    </row>
    <row r="4927" spans="1:3">
      <c r="A4927" t="s">
        <v>10079</v>
      </c>
      <c r="B4927" t="s">
        <v>10080</v>
      </c>
      <c r="C4927" t="str">
        <f t="shared" si="76"/>
        <v>SCMont Buxton</v>
      </c>
    </row>
    <row r="4928" spans="1:3">
      <c r="A4928" t="s">
        <v>10102</v>
      </c>
      <c r="B4928" t="s">
        <v>10104</v>
      </c>
      <c r="C4928" t="str">
        <f t="shared" si="76"/>
        <v>SCMon Fleri</v>
      </c>
    </row>
    <row r="4929" spans="1:3">
      <c r="A4929" t="s">
        <v>10102</v>
      </c>
      <c r="B4929" t="s">
        <v>10103</v>
      </c>
      <c r="C4929" t="str">
        <f t="shared" si="76"/>
        <v>SCMont Fleuri</v>
      </c>
    </row>
    <row r="4930" spans="1:3">
      <c r="A4930" t="s">
        <v>10102</v>
      </c>
      <c r="B4930" t="s">
        <v>10103</v>
      </c>
      <c r="C4930" t="str">
        <f t="shared" si="76"/>
        <v>SCMont Fleuri</v>
      </c>
    </row>
    <row r="4931" spans="1:3">
      <c r="A4931" t="s">
        <v>10066</v>
      </c>
      <c r="B4931" t="s">
        <v>10068</v>
      </c>
      <c r="C4931" t="str">
        <f t="shared" ref="C4931:C4994" si="77">LEFT(A4931,2)&amp;B4931</f>
        <v>SCPlezans</v>
      </c>
    </row>
    <row r="4932" spans="1:3">
      <c r="A4932" t="s">
        <v>10066</v>
      </c>
      <c r="B4932" t="s">
        <v>10067</v>
      </c>
      <c r="C4932" t="str">
        <f t="shared" si="77"/>
        <v>SCPlaisance</v>
      </c>
    </row>
    <row r="4933" spans="1:3">
      <c r="A4933" t="s">
        <v>10066</v>
      </c>
      <c r="B4933" t="s">
        <v>10067</v>
      </c>
      <c r="C4933" t="str">
        <f t="shared" si="77"/>
        <v>SCPlaisance</v>
      </c>
    </row>
    <row r="4934" spans="1:3">
      <c r="A4934" t="s">
        <v>10136</v>
      </c>
      <c r="B4934" t="s">
        <v>10137</v>
      </c>
      <c r="C4934" t="str">
        <f t="shared" si="77"/>
        <v>SCPwent Lari</v>
      </c>
    </row>
    <row r="4935" spans="1:3">
      <c r="A4935" t="s">
        <v>10136</v>
      </c>
      <c r="B4935" t="s">
        <v>10139</v>
      </c>
      <c r="C4935" t="str">
        <f t="shared" si="77"/>
        <v>SCPointe Larue</v>
      </c>
    </row>
    <row r="4936" spans="1:3">
      <c r="A4936" t="s">
        <v>10136</v>
      </c>
      <c r="B4936" t="s">
        <v>10138</v>
      </c>
      <c r="C4936" t="str">
        <f t="shared" si="77"/>
        <v>SCPointe La Rue</v>
      </c>
    </row>
    <row r="4937" spans="1:3">
      <c r="A4937" t="s">
        <v>10140</v>
      </c>
      <c r="B4937" t="s">
        <v>10142</v>
      </c>
      <c r="C4937" t="str">
        <f t="shared" si="77"/>
        <v>SCPorglo</v>
      </c>
    </row>
    <row r="4938" spans="1:3">
      <c r="A4938" t="s">
        <v>10140</v>
      </c>
      <c r="B4938" t="s">
        <v>10141</v>
      </c>
      <c r="C4938" t="str">
        <f t="shared" si="77"/>
        <v>SCPort Glaud</v>
      </c>
    </row>
    <row r="4939" spans="1:3">
      <c r="A4939" t="s">
        <v>10140</v>
      </c>
      <c r="B4939" t="s">
        <v>10141</v>
      </c>
      <c r="C4939" t="str">
        <f t="shared" si="77"/>
        <v>SCPort Glaud</v>
      </c>
    </row>
    <row r="4940" spans="1:3">
      <c r="A4940" t="s">
        <v>10122</v>
      </c>
      <c r="B4940" t="s">
        <v>10125</v>
      </c>
      <c r="C4940" t="str">
        <f t="shared" si="77"/>
        <v>SCSen Lwi</v>
      </c>
    </row>
    <row r="4941" spans="1:3">
      <c r="A4941" t="s">
        <v>10122</v>
      </c>
      <c r="B4941" t="s">
        <v>10123</v>
      </c>
      <c r="C4941" t="str">
        <f t="shared" si="77"/>
        <v>SCSaint Louis</v>
      </c>
    </row>
    <row r="4942" spans="1:3">
      <c r="A4942" t="s">
        <v>10122</v>
      </c>
      <c r="B4942" t="s">
        <v>10124</v>
      </c>
      <c r="C4942" t="str">
        <f t="shared" si="77"/>
        <v>SCSaint-Louis</v>
      </c>
    </row>
    <row r="4943" spans="1:3">
      <c r="A4943" t="s">
        <v>10143</v>
      </c>
      <c r="B4943" t="s">
        <v>10144</v>
      </c>
      <c r="C4943" t="str">
        <f t="shared" si="77"/>
        <v>SCTakamaka</v>
      </c>
    </row>
    <row r="4944" spans="1:3">
      <c r="A4944" t="s">
        <v>10143</v>
      </c>
      <c r="B4944" t="s">
        <v>10144</v>
      </c>
      <c r="C4944" t="str">
        <f t="shared" si="77"/>
        <v>SCTakamaka</v>
      </c>
    </row>
    <row r="4945" spans="1:3">
      <c r="A4945" t="s">
        <v>10143</v>
      </c>
      <c r="B4945" t="s">
        <v>10144</v>
      </c>
      <c r="C4945" t="str">
        <f t="shared" si="77"/>
        <v>SCTakamaka</v>
      </c>
    </row>
    <row r="4946" spans="1:3">
      <c r="A4946" t="s">
        <v>10082</v>
      </c>
      <c r="B4946" t="s">
        <v>10084</v>
      </c>
      <c r="C4946" t="str">
        <f t="shared" si="77"/>
        <v>SCLemamel</v>
      </c>
    </row>
    <row r="4947" spans="1:3">
      <c r="A4947" t="s">
        <v>10082</v>
      </c>
      <c r="B4947" t="s">
        <v>10083</v>
      </c>
      <c r="C4947" t="str">
        <f t="shared" si="77"/>
        <v>SCLes Mamelles</v>
      </c>
    </row>
    <row r="4948" spans="1:3">
      <c r="A4948" t="s">
        <v>10082</v>
      </c>
      <c r="B4948" t="s">
        <v>10083</v>
      </c>
      <c r="C4948" t="str">
        <f t="shared" si="77"/>
        <v>SCLes Mamelles</v>
      </c>
    </row>
    <row r="4949" spans="1:3">
      <c r="A4949" t="s">
        <v>10105</v>
      </c>
      <c r="B4949" t="s">
        <v>10108</v>
      </c>
      <c r="C4949" t="str">
        <f t="shared" si="77"/>
        <v>SCRos Kaiman</v>
      </c>
    </row>
    <row r="4950" spans="1:3">
      <c r="A4950" t="s">
        <v>10105</v>
      </c>
      <c r="B4950" t="s">
        <v>10107</v>
      </c>
      <c r="C4950" t="str">
        <f t="shared" si="77"/>
        <v>SCRoche Caiman</v>
      </c>
    </row>
    <row r="4951" spans="1:3">
      <c r="A4951" t="s">
        <v>10105</v>
      </c>
      <c r="B4951" t="s">
        <v>10106</v>
      </c>
      <c r="C4951" t="str">
        <f t="shared" si="77"/>
        <v>SCRoche Caïman</v>
      </c>
    </row>
    <row r="4952" spans="1:3">
      <c r="A4952" t="s">
        <v>10174</v>
      </c>
      <c r="B4952" t="s">
        <v>10175</v>
      </c>
      <c r="C4952" t="str">
        <f t="shared" si="77"/>
        <v>SDWasaţ Dārfūr Zālinjay</v>
      </c>
    </row>
    <row r="4953" spans="1:3">
      <c r="A4953" t="s">
        <v>10174</v>
      </c>
      <c r="B4953" t="s">
        <v>10176</v>
      </c>
      <c r="C4953" t="str">
        <f t="shared" si="77"/>
        <v>SDCentral Darfur</v>
      </c>
    </row>
    <row r="4954" spans="1:3">
      <c r="A4954" t="s">
        <v>10157</v>
      </c>
      <c r="B4954" t="s">
        <v>10159</v>
      </c>
      <c r="C4954" t="str">
        <f t="shared" si="77"/>
        <v>SDSharq Dārfūr</v>
      </c>
    </row>
    <row r="4955" spans="1:3">
      <c r="A4955" t="s">
        <v>10157</v>
      </c>
      <c r="B4955" t="s">
        <v>10158</v>
      </c>
      <c r="C4955" t="str">
        <f t="shared" si="77"/>
        <v>SDEast Darfur</v>
      </c>
    </row>
    <row r="4956" spans="1:3">
      <c r="A4956" t="s">
        <v>10162</v>
      </c>
      <c r="B4956" t="s">
        <v>10164</v>
      </c>
      <c r="C4956" t="str">
        <f t="shared" si="77"/>
        <v>SDShamāl Dārfūr</v>
      </c>
    </row>
    <row r="4957" spans="1:3">
      <c r="A4957" t="s">
        <v>10162</v>
      </c>
      <c r="B4957" t="s">
        <v>10163</v>
      </c>
      <c r="C4957" t="str">
        <f t="shared" si="77"/>
        <v>SDNorth Darfur</v>
      </c>
    </row>
    <row r="4958" spans="1:3">
      <c r="A4958" t="s">
        <v>10146</v>
      </c>
      <c r="B4958" t="s">
        <v>10148</v>
      </c>
      <c r="C4958" t="str">
        <f t="shared" si="77"/>
        <v>SDJanūb Dārfūr</v>
      </c>
    </row>
    <row r="4959" spans="1:3">
      <c r="A4959" t="s">
        <v>10146</v>
      </c>
      <c r="B4959" t="s">
        <v>10147</v>
      </c>
      <c r="C4959" t="str">
        <f t="shared" si="77"/>
        <v>SDSouth Darfur</v>
      </c>
    </row>
    <row r="4960" spans="1:3">
      <c r="A4960" t="s">
        <v>10165</v>
      </c>
      <c r="B4960" t="s">
        <v>10166</v>
      </c>
      <c r="C4960" t="str">
        <f t="shared" si="77"/>
        <v>SDGharb Dārfūr</v>
      </c>
    </row>
    <row r="4961" spans="1:3">
      <c r="A4961" t="s">
        <v>10165</v>
      </c>
      <c r="B4961" t="s">
        <v>10167</v>
      </c>
      <c r="C4961" t="str">
        <f t="shared" si="77"/>
        <v>SDWest Darfur</v>
      </c>
    </row>
    <row r="4962" spans="1:3">
      <c r="A4962" t="s">
        <v>10152</v>
      </c>
      <c r="B4962" t="s">
        <v>10154</v>
      </c>
      <c r="C4962" t="str">
        <f t="shared" si="77"/>
        <v>SDAl Qaḑārif</v>
      </c>
    </row>
    <row r="4963" spans="1:3">
      <c r="A4963" t="s">
        <v>10152</v>
      </c>
      <c r="B4963" t="s">
        <v>10153</v>
      </c>
      <c r="C4963" t="str">
        <f t="shared" si="77"/>
        <v>SDGedaref</v>
      </c>
    </row>
    <row r="4964" spans="1:3">
      <c r="A4964" t="s">
        <v>10192</v>
      </c>
      <c r="B4964" t="s">
        <v>10193</v>
      </c>
      <c r="C4964" t="str">
        <f t="shared" si="77"/>
        <v>SDGharb Kurdufān</v>
      </c>
    </row>
    <row r="4965" spans="1:3">
      <c r="A4965" t="s">
        <v>10192</v>
      </c>
      <c r="B4965" t="s">
        <v>10194</v>
      </c>
      <c r="C4965" t="str">
        <f t="shared" si="77"/>
        <v>SDWest Kordofan</v>
      </c>
    </row>
    <row r="4966" spans="1:3">
      <c r="A4966" t="s">
        <v>10168</v>
      </c>
      <c r="B4966" t="s">
        <v>10169</v>
      </c>
      <c r="C4966" t="str">
        <f t="shared" si="77"/>
        <v>SDAl Jazīrah</v>
      </c>
    </row>
    <row r="4967" spans="1:3">
      <c r="A4967" t="s">
        <v>10168</v>
      </c>
      <c r="B4967" t="s">
        <v>10170</v>
      </c>
      <c r="C4967" t="str">
        <f t="shared" si="77"/>
        <v>SDGezira</v>
      </c>
    </row>
    <row r="4968" spans="1:3">
      <c r="A4968" t="s">
        <v>10177</v>
      </c>
      <c r="B4968" t="s">
        <v>10179</v>
      </c>
      <c r="C4968" t="str">
        <f t="shared" si="77"/>
        <v>SDKassalā</v>
      </c>
    </row>
    <row r="4969" spans="1:3">
      <c r="A4969" t="s">
        <v>10177</v>
      </c>
      <c r="B4969" t="s">
        <v>10178</v>
      </c>
      <c r="C4969" t="str">
        <f t="shared" si="77"/>
        <v>SDKassala</v>
      </c>
    </row>
    <row r="4970" spans="1:3">
      <c r="A4970" t="s">
        <v>10160</v>
      </c>
      <c r="B4970" t="s">
        <v>10161</v>
      </c>
      <c r="C4970" t="str">
        <f t="shared" si="77"/>
        <v>SDAl Kharţūm</v>
      </c>
    </row>
    <row r="4971" spans="1:3">
      <c r="A4971" t="s">
        <v>10160</v>
      </c>
      <c r="B4971" t="s">
        <v>1675</v>
      </c>
      <c r="C4971" t="str">
        <f t="shared" si="77"/>
        <v>SDKhartoum</v>
      </c>
    </row>
    <row r="4972" spans="1:3">
      <c r="A4972" t="s">
        <v>10180</v>
      </c>
      <c r="B4972" t="s">
        <v>10181</v>
      </c>
      <c r="C4972" t="str">
        <f t="shared" si="77"/>
        <v>SDShiamāl Kurdufān</v>
      </c>
    </row>
    <row r="4973" spans="1:3">
      <c r="A4973" t="s">
        <v>10180</v>
      </c>
      <c r="B4973" t="s">
        <v>10182</v>
      </c>
      <c r="C4973" t="str">
        <f t="shared" si="77"/>
        <v>SDNorth Kordofan</v>
      </c>
    </row>
    <row r="4974" spans="1:3">
      <c r="A4974" t="s">
        <v>10183</v>
      </c>
      <c r="B4974" t="s">
        <v>10184</v>
      </c>
      <c r="C4974" t="str">
        <f t="shared" si="77"/>
        <v>SDJanūb Kurdufān</v>
      </c>
    </row>
    <row r="4975" spans="1:3">
      <c r="A4975" t="s">
        <v>10183</v>
      </c>
      <c r="B4975" t="s">
        <v>10185</v>
      </c>
      <c r="C4975" t="str">
        <f t="shared" si="77"/>
        <v>SDSouth Kordofan</v>
      </c>
    </row>
    <row r="4976" spans="1:3">
      <c r="A4976" t="s">
        <v>10186</v>
      </c>
      <c r="B4976" t="s">
        <v>10187</v>
      </c>
      <c r="C4976" t="str">
        <f t="shared" si="77"/>
        <v>SDAn Nīl al Azraq</v>
      </c>
    </row>
    <row r="4977" spans="1:3">
      <c r="A4977" t="s">
        <v>10186</v>
      </c>
      <c r="B4977" t="s">
        <v>10188</v>
      </c>
      <c r="C4977" t="str">
        <f t="shared" si="77"/>
        <v>SDBlue Nile</v>
      </c>
    </row>
    <row r="4978" spans="1:3">
      <c r="A4978" t="s">
        <v>10145</v>
      </c>
      <c r="B4978" t="s">
        <v>3283</v>
      </c>
      <c r="C4978" t="str">
        <f t="shared" si="77"/>
        <v>SDAsh Shamālīyah</v>
      </c>
    </row>
    <row r="4979" spans="1:3">
      <c r="A4979" t="s">
        <v>10145</v>
      </c>
      <c r="B4979" t="s">
        <v>4781</v>
      </c>
      <c r="C4979" t="str">
        <f t="shared" si="77"/>
        <v>SDNorthern</v>
      </c>
    </row>
    <row r="4980" spans="1:3">
      <c r="A4980" t="s">
        <v>10189</v>
      </c>
      <c r="B4980" t="s">
        <v>10191</v>
      </c>
      <c r="C4980" t="str">
        <f t="shared" si="77"/>
        <v>SDNahr an Nīl</v>
      </c>
    </row>
    <row r="4981" spans="1:3">
      <c r="A4981" t="s">
        <v>10189</v>
      </c>
      <c r="B4981" t="s">
        <v>10190</v>
      </c>
      <c r="C4981" t="str">
        <f t="shared" si="77"/>
        <v>SDRiver Nile</v>
      </c>
    </row>
    <row r="4982" spans="1:3">
      <c r="A4982" t="s">
        <v>10171</v>
      </c>
      <c r="B4982" t="s">
        <v>10173</v>
      </c>
      <c r="C4982" t="str">
        <f t="shared" si="77"/>
        <v>SDAn Nīl al Abyaḑ</v>
      </c>
    </row>
    <row r="4983" spans="1:3">
      <c r="A4983" t="s">
        <v>10171</v>
      </c>
      <c r="B4983" t="s">
        <v>10172</v>
      </c>
      <c r="C4983" t="str">
        <f t="shared" si="77"/>
        <v>SDWhite Nile</v>
      </c>
    </row>
    <row r="4984" spans="1:3">
      <c r="A4984" t="s">
        <v>10155</v>
      </c>
      <c r="B4984" t="s">
        <v>4488</v>
      </c>
      <c r="C4984" t="str">
        <f t="shared" si="77"/>
        <v>SDAl Baḩr al Aḩmar</v>
      </c>
    </row>
    <row r="4985" spans="1:3">
      <c r="A4985" t="s">
        <v>10155</v>
      </c>
      <c r="B4985" t="s">
        <v>10156</v>
      </c>
      <c r="C4985" t="str">
        <f t="shared" si="77"/>
        <v>SDRed Sea</v>
      </c>
    </row>
    <row r="4986" spans="1:3">
      <c r="A4986" t="s">
        <v>10149</v>
      </c>
      <c r="B4986" t="s">
        <v>10150</v>
      </c>
      <c r="C4986" t="str">
        <f t="shared" si="77"/>
        <v>SDSinnār</v>
      </c>
    </row>
    <row r="4987" spans="1:3">
      <c r="A4987" t="s">
        <v>10149</v>
      </c>
      <c r="B4987" t="s">
        <v>10151</v>
      </c>
      <c r="C4987" t="str">
        <f t="shared" si="77"/>
        <v>SDSennar</v>
      </c>
    </row>
    <row r="4988" spans="1:3">
      <c r="A4988" t="s">
        <v>10229</v>
      </c>
      <c r="B4988" t="s">
        <v>10230</v>
      </c>
      <c r="C4988" t="str">
        <f t="shared" si="77"/>
        <v>SEStockholms län [SE-01]</v>
      </c>
    </row>
    <row r="4989" spans="1:3">
      <c r="A4989" t="s">
        <v>10221</v>
      </c>
      <c r="B4989" t="s">
        <v>10222</v>
      </c>
      <c r="C4989" t="str">
        <f t="shared" si="77"/>
        <v>SEVästerbottens län [SE-24]</v>
      </c>
    </row>
    <row r="4990" spans="1:3">
      <c r="A4990" t="s">
        <v>10217</v>
      </c>
      <c r="B4990" t="s">
        <v>10218</v>
      </c>
      <c r="C4990" t="str">
        <f t="shared" si="77"/>
        <v>SENorrbottens län [SE-25]</v>
      </c>
    </row>
    <row r="4991" spans="1:3">
      <c r="A4991" t="s">
        <v>10223</v>
      </c>
      <c r="B4991" t="s">
        <v>10224</v>
      </c>
      <c r="C4991" t="str">
        <f t="shared" si="77"/>
        <v>SEUppsala län [SE-03]</v>
      </c>
    </row>
    <row r="4992" spans="1:3">
      <c r="A4992" t="s">
        <v>10231</v>
      </c>
      <c r="B4992" t="s">
        <v>10232</v>
      </c>
      <c r="C4992" t="str">
        <f t="shared" si="77"/>
        <v>SESödermanlands län [SE-04]</v>
      </c>
    </row>
    <row r="4993" spans="1:3">
      <c r="A4993" t="s">
        <v>10207</v>
      </c>
      <c r="B4993" t="s">
        <v>10208</v>
      </c>
      <c r="C4993" t="str">
        <f t="shared" si="77"/>
        <v>SEÖstergötlands län [SE-05]</v>
      </c>
    </row>
    <row r="4994" spans="1:3">
      <c r="A4994" t="s">
        <v>10219</v>
      </c>
      <c r="B4994" t="s">
        <v>10220</v>
      </c>
      <c r="C4994" t="str">
        <f t="shared" si="77"/>
        <v>SEJönköpings län [SE-06]</v>
      </c>
    </row>
    <row r="4995" spans="1:3">
      <c r="A4995" t="s">
        <v>10233</v>
      </c>
      <c r="B4995" t="s">
        <v>10234</v>
      </c>
      <c r="C4995" t="str">
        <f t="shared" ref="C4995:C5058" si="78">LEFT(A4995,2)&amp;B4995</f>
        <v>SEKronobergs län [SE-07]</v>
      </c>
    </row>
    <row r="4996" spans="1:3">
      <c r="A4996" t="s">
        <v>10225</v>
      </c>
      <c r="B4996" t="s">
        <v>10226</v>
      </c>
      <c r="C4996" t="str">
        <f t="shared" si="78"/>
        <v>SEKalmar län [SE-08]</v>
      </c>
    </row>
    <row r="4997" spans="1:3">
      <c r="A4997" t="s">
        <v>10209</v>
      </c>
      <c r="B4997" t="s">
        <v>10210</v>
      </c>
      <c r="C4997" t="str">
        <f t="shared" si="78"/>
        <v>SEGotlands län [SE-09]</v>
      </c>
    </row>
    <row r="4998" spans="1:3">
      <c r="A4998" t="s">
        <v>10199</v>
      </c>
      <c r="B4998" t="s">
        <v>10200</v>
      </c>
      <c r="C4998" t="str">
        <f t="shared" si="78"/>
        <v>SEBlekinge län [SE-10]</v>
      </c>
    </row>
    <row r="4999" spans="1:3">
      <c r="A4999" t="s">
        <v>10227</v>
      </c>
      <c r="B4999" t="s">
        <v>10228</v>
      </c>
      <c r="C4999" t="str">
        <f t="shared" si="78"/>
        <v>SESkåne län [SE-12]</v>
      </c>
    </row>
    <row r="5000" spans="1:3">
      <c r="A5000" t="s">
        <v>10211</v>
      </c>
      <c r="B5000" t="s">
        <v>10212</v>
      </c>
      <c r="C5000" t="str">
        <f t="shared" si="78"/>
        <v>SEHallands län [SE-13]</v>
      </c>
    </row>
    <row r="5001" spans="1:3">
      <c r="A5001" t="s">
        <v>10195</v>
      </c>
      <c r="B5001" t="s">
        <v>10196</v>
      </c>
      <c r="C5001" t="str">
        <f t="shared" si="78"/>
        <v>SEVästra Götalands län [SE-14]</v>
      </c>
    </row>
    <row r="5002" spans="1:3">
      <c r="A5002" t="s">
        <v>10213</v>
      </c>
      <c r="B5002" t="s">
        <v>10214</v>
      </c>
      <c r="C5002" t="str">
        <f t="shared" si="78"/>
        <v>SEVärmlands län [SE-17]</v>
      </c>
    </row>
    <row r="5003" spans="1:3">
      <c r="A5003" t="s">
        <v>10215</v>
      </c>
      <c r="B5003" t="s">
        <v>10216</v>
      </c>
      <c r="C5003" t="str">
        <f t="shared" si="78"/>
        <v>SEÖrebro län [SE-18]</v>
      </c>
    </row>
    <row r="5004" spans="1:3">
      <c r="A5004" t="s">
        <v>10201</v>
      </c>
      <c r="B5004" t="s">
        <v>10202</v>
      </c>
      <c r="C5004" t="str">
        <f t="shared" si="78"/>
        <v>SEVästmanlands län [SE-19]</v>
      </c>
    </row>
    <row r="5005" spans="1:3">
      <c r="A5005" t="s">
        <v>10203</v>
      </c>
      <c r="B5005" t="s">
        <v>10204</v>
      </c>
      <c r="C5005" t="str">
        <f t="shared" si="78"/>
        <v>SEDalarnas län [SE-20]</v>
      </c>
    </row>
    <row r="5006" spans="1:3">
      <c r="A5006" t="s">
        <v>10197</v>
      </c>
      <c r="B5006" t="s">
        <v>10198</v>
      </c>
      <c r="C5006" t="str">
        <f t="shared" si="78"/>
        <v>SEGävleborgs län [SE-21]</v>
      </c>
    </row>
    <row r="5007" spans="1:3">
      <c r="A5007" t="s">
        <v>10205</v>
      </c>
      <c r="B5007" t="s">
        <v>10206</v>
      </c>
      <c r="C5007" t="str">
        <f t="shared" si="78"/>
        <v>SEVästernorrlands län [SE-22]</v>
      </c>
    </row>
    <row r="5008" spans="1:3">
      <c r="A5008" t="s">
        <v>10235</v>
      </c>
      <c r="B5008" t="s">
        <v>10236</v>
      </c>
      <c r="C5008" t="str">
        <f t="shared" si="78"/>
        <v>SEJämtlands län [SE-23]</v>
      </c>
    </row>
    <row r="5009" spans="1:3">
      <c r="A5009" t="s">
        <v>10239</v>
      </c>
      <c r="B5009" t="s">
        <v>10240</v>
      </c>
      <c r="C5009" t="str">
        <f t="shared" si="78"/>
        <v>SGCentral Singapore</v>
      </c>
    </row>
    <row r="5010" spans="1:3">
      <c r="A5010" t="s">
        <v>10238</v>
      </c>
      <c r="B5010" t="s">
        <v>3537</v>
      </c>
      <c r="C5010" t="str">
        <f t="shared" si="78"/>
        <v>SGNorth East</v>
      </c>
    </row>
    <row r="5011" spans="1:3">
      <c r="A5011" t="s">
        <v>10237</v>
      </c>
      <c r="B5011" t="s">
        <v>3531</v>
      </c>
      <c r="C5011" t="str">
        <f t="shared" si="78"/>
        <v>SGNorth West</v>
      </c>
    </row>
    <row r="5012" spans="1:3">
      <c r="A5012" t="s">
        <v>10243</v>
      </c>
      <c r="B5012" t="s">
        <v>3559</v>
      </c>
      <c r="C5012" t="str">
        <f t="shared" si="78"/>
        <v>SGSouth East</v>
      </c>
    </row>
    <row r="5013" spans="1:3">
      <c r="A5013" t="s">
        <v>10241</v>
      </c>
      <c r="B5013" t="s">
        <v>10242</v>
      </c>
      <c r="C5013" t="str">
        <f t="shared" si="78"/>
        <v>SGSouth West</v>
      </c>
    </row>
    <row r="5014" spans="1:3">
      <c r="A5014" t="s">
        <v>10248</v>
      </c>
      <c r="B5014" t="s">
        <v>10249</v>
      </c>
      <c r="C5014" t="str">
        <f t="shared" si="78"/>
        <v>SHAscension</v>
      </c>
    </row>
    <row r="5015" spans="1:3">
      <c r="A5015" t="s">
        <v>10246</v>
      </c>
      <c r="B5015" t="s">
        <v>10247</v>
      </c>
      <c r="C5015" t="str">
        <f t="shared" si="78"/>
        <v>SHSaint Helena</v>
      </c>
    </row>
    <row r="5016" spans="1:3">
      <c r="A5016" t="s">
        <v>10244</v>
      </c>
      <c r="B5016" t="s">
        <v>10245</v>
      </c>
      <c r="C5016" t="str">
        <f t="shared" si="78"/>
        <v>SHTristan da Cunha</v>
      </c>
    </row>
    <row r="5017" spans="1:3">
      <c r="A5017" t="s">
        <v>10286</v>
      </c>
      <c r="B5017" t="s">
        <v>10287</v>
      </c>
      <c r="C5017" t="str">
        <f t="shared" si="78"/>
        <v>SIAjdovščina</v>
      </c>
    </row>
    <row r="5018" spans="1:3">
      <c r="A5018" t="s">
        <v>10558</v>
      </c>
      <c r="B5018" t="s">
        <v>10559</v>
      </c>
      <c r="C5018" t="str">
        <f t="shared" si="78"/>
        <v>SIBeltinci</v>
      </c>
    </row>
    <row r="5019" spans="1:3">
      <c r="A5019" t="s">
        <v>10396</v>
      </c>
      <c r="B5019" t="s">
        <v>10397</v>
      </c>
      <c r="C5019" t="str">
        <f t="shared" si="78"/>
        <v>SIBled</v>
      </c>
    </row>
    <row r="5020" spans="1:3">
      <c r="A5020" t="s">
        <v>10344</v>
      </c>
      <c r="B5020" t="s">
        <v>10345</v>
      </c>
      <c r="C5020" t="str">
        <f t="shared" si="78"/>
        <v>SIBohinj</v>
      </c>
    </row>
    <row r="5021" spans="1:3">
      <c r="A5021" t="s">
        <v>10398</v>
      </c>
      <c r="B5021" t="s">
        <v>10399</v>
      </c>
      <c r="C5021" t="str">
        <f t="shared" si="78"/>
        <v>SIBorovnica</v>
      </c>
    </row>
    <row r="5022" spans="1:3">
      <c r="A5022" t="s">
        <v>10346</v>
      </c>
      <c r="B5022" t="s">
        <v>10347</v>
      </c>
      <c r="C5022" t="str">
        <f t="shared" si="78"/>
        <v>SIBovec</v>
      </c>
    </row>
    <row r="5023" spans="1:3">
      <c r="A5023" t="s">
        <v>10454</v>
      </c>
      <c r="B5023" t="s">
        <v>10455</v>
      </c>
      <c r="C5023" t="str">
        <f t="shared" si="78"/>
        <v>SIBrda</v>
      </c>
    </row>
    <row r="5024" spans="1:3">
      <c r="A5024" t="s">
        <v>10400</v>
      </c>
      <c r="B5024" t="s">
        <v>10401</v>
      </c>
      <c r="C5024" t="str">
        <f t="shared" si="78"/>
        <v>SIBrezovica</v>
      </c>
    </row>
    <row r="5025" spans="1:3">
      <c r="A5025" t="s">
        <v>10348</v>
      </c>
      <c r="B5025" t="s">
        <v>10349</v>
      </c>
      <c r="C5025" t="str">
        <f t="shared" si="78"/>
        <v>SIBrežice</v>
      </c>
    </row>
    <row r="5026" spans="1:3">
      <c r="A5026" t="s">
        <v>10598</v>
      </c>
      <c r="B5026" t="s">
        <v>10599</v>
      </c>
      <c r="C5026" t="str">
        <f t="shared" si="78"/>
        <v>SITišina</v>
      </c>
    </row>
    <row r="5027" spans="1:3">
      <c r="A5027" t="s">
        <v>10600</v>
      </c>
      <c r="B5027" t="s">
        <v>10601</v>
      </c>
      <c r="C5027" t="str">
        <f t="shared" si="78"/>
        <v>SICelje</v>
      </c>
    </row>
    <row r="5028" spans="1:3">
      <c r="A5028" t="s">
        <v>10510</v>
      </c>
      <c r="B5028" t="s">
        <v>10511</v>
      </c>
      <c r="C5028" t="str">
        <f t="shared" si="78"/>
        <v>SICerklje na Gorenjskem</v>
      </c>
    </row>
    <row r="5029" spans="1:3">
      <c r="A5029" t="s">
        <v>10602</v>
      </c>
      <c r="B5029" t="s">
        <v>10603</v>
      </c>
      <c r="C5029" t="str">
        <f t="shared" si="78"/>
        <v>SICerknica</v>
      </c>
    </row>
    <row r="5030" spans="1:3">
      <c r="A5030" t="s">
        <v>10512</v>
      </c>
      <c r="B5030" t="s">
        <v>10513</v>
      </c>
      <c r="C5030" t="str">
        <f t="shared" si="78"/>
        <v>SICerkno</v>
      </c>
    </row>
    <row r="5031" spans="1:3">
      <c r="A5031" t="s">
        <v>10350</v>
      </c>
      <c r="B5031" t="s">
        <v>10351</v>
      </c>
      <c r="C5031" t="str">
        <f t="shared" si="78"/>
        <v>SIČrenšovci</v>
      </c>
    </row>
    <row r="5032" spans="1:3">
      <c r="A5032" t="s">
        <v>10456</v>
      </c>
      <c r="B5032" t="s">
        <v>10457</v>
      </c>
      <c r="C5032" t="str">
        <f t="shared" si="78"/>
        <v>SIČrna na Koroškem</v>
      </c>
    </row>
    <row r="5033" spans="1:3">
      <c r="A5033" t="s">
        <v>10514</v>
      </c>
      <c r="B5033" t="s">
        <v>10515</v>
      </c>
      <c r="C5033" t="str">
        <f t="shared" si="78"/>
        <v>SIČrnomelj</v>
      </c>
    </row>
    <row r="5034" spans="1:3">
      <c r="A5034" t="s">
        <v>10402</v>
      </c>
      <c r="B5034" t="s">
        <v>10403</v>
      </c>
      <c r="C5034" t="str">
        <f t="shared" si="78"/>
        <v>SIDestrnik</v>
      </c>
    </row>
    <row r="5035" spans="1:3">
      <c r="A5035" t="s">
        <v>10288</v>
      </c>
      <c r="B5035" t="s">
        <v>10289</v>
      </c>
      <c r="C5035" t="str">
        <f t="shared" si="78"/>
        <v>SIDivača</v>
      </c>
    </row>
    <row r="5036" spans="1:3">
      <c r="A5036" t="s">
        <v>10604</v>
      </c>
      <c r="B5036" t="s">
        <v>10605</v>
      </c>
      <c r="C5036" t="str">
        <f t="shared" si="78"/>
        <v>SIDobrepolje</v>
      </c>
    </row>
    <row r="5037" spans="1:3">
      <c r="A5037" t="s">
        <v>10606</v>
      </c>
      <c r="B5037" t="s">
        <v>10607</v>
      </c>
      <c r="C5037" t="str">
        <f t="shared" si="78"/>
        <v>SIDobrova-Polhov Gradec</v>
      </c>
    </row>
    <row r="5038" spans="1:3">
      <c r="A5038" t="s">
        <v>10458</v>
      </c>
      <c r="B5038" t="s">
        <v>10459</v>
      </c>
      <c r="C5038" t="str">
        <f t="shared" si="78"/>
        <v>SIDol pri Ljubljani</v>
      </c>
    </row>
    <row r="5039" spans="1:3">
      <c r="A5039" t="s">
        <v>10608</v>
      </c>
      <c r="B5039" t="s">
        <v>10609</v>
      </c>
      <c r="C5039" t="str">
        <f t="shared" si="78"/>
        <v>SIDomžale</v>
      </c>
    </row>
    <row r="5040" spans="1:3">
      <c r="A5040" t="s">
        <v>10404</v>
      </c>
      <c r="B5040" t="s">
        <v>10405</v>
      </c>
      <c r="C5040" t="str">
        <f t="shared" si="78"/>
        <v>SIDornava</v>
      </c>
    </row>
    <row r="5041" spans="1:3">
      <c r="A5041" t="s">
        <v>10290</v>
      </c>
      <c r="B5041" t="s">
        <v>10291</v>
      </c>
      <c r="C5041" t="str">
        <f t="shared" si="78"/>
        <v>SIDravograd</v>
      </c>
    </row>
    <row r="5042" spans="1:3">
      <c r="A5042" t="s">
        <v>10560</v>
      </c>
      <c r="B5042" t="s">
        <v>10561</v>
      </c>
      <c r="C5042" t="str">
        <f t="shared" si="78"/>
        <v>SIDuplek</v>
      </c>
    </row>
    <row r="5043" spans="1:3">
      <c r="A5043" t="s">
        <v>10292</v>
      </c>
      <c r="B5043" t="s">
        <v>10293</v>
      </c>
      <c r="C5043" t="str">
        <f t="shared" si="78"/>
        <v>SIGorenja vas-Poljane</v>
      </c>
    </row>
    <row r="5044" spans="1:3">
      <c r="A5044" t="s">
        <v>10460</v>
      </c>
      <c r="B5044" t="s">
        <v>10461</v>
      </c>
      <c r="C5044" t="str">
        <f t="shared" si="78"/>
        <v>SIGorišnica</v>
      </c>
    </row>
    <row r="5045" spans="1:3">
      <c r="A5045" t="s">
        <v>10610</v>
      </c>
      <c r="B5045" t="s">
        <v>10611</v>
      </c>
      <c r="C5045" t="str">
        <f t="shared" si="78"/>
        <v>SIGornja Radgona</v>
      </c>
    </row>
    <row r="5046" spans="1:3">
      <c r="A5046" t="s">
        <v>10516</v>
      </c>
      <c r="B5046" t="s">
        <v>10517</v>
      </c>
      <c r="C5046" t="str">
        <f t="shared" si="78"/>
        <v>SIGornji Grad</v>
      </c>
    </row>
    <row r="5047" spans="1:3">
      <c r="A5047" t="s">
        <v>10352</v>
      </c>
      <c r="B5047" t="s">
        <v>10353</v>
      </c>
      <c r="C5047" t="str">
        <f t="shared" si="78"/>
        <v>SIGornji Petrovci</v>
      </c>
    </row>
    <row r="5048" spans="1:3">
      <c r="A5048" t="s">
        <v>10294</v>
      </c>
      <c r="B5048" t="s">
        <v>10295</v>
      </c>
      <c r="C5048" t="str">
        <f t="shared" si="78"/>
        <v>SIGrosuplje</v>
      </c>
    </row>
    <row r="5049" spans="1:3">
      <c r="A5049" t="s">
        <v>10406</v>
      </c>
      <c r="B5049" t="s">
        <v>10407</v>
      </c>
      <c r="C5049" t="str">
        <f t="shared" si="78"/>
        <v>SIŠalovci</v>
      </c>
    </row>
    <row r="5050" spans="1:3">
      <c r="A5050" t="s">
        <v>10296</v>
      </c>
      <c r="B5050" t="s">
        <v>10297</v>
      </c>
      <c r="C5050" t="str">
        <f t="shared" si="78"/>
        <v>SIHrastnik</v>
      </c>
    </row>
    <row r="5051" spans="1:3">
      <c r="A5051" t="s">
        <v>10562</v>
      </c>
      <c r="B5051" t="s">
        <v>10563</v>
      </c>
      <c r="C5051" t="str">
        <f t="shared" si="78"/>
        <v>SIHrpelje-Kozina</v>
      </c>
    </row>
    <row r="5052" spans="1:3">
      <c r="A5052" t="s">
        <v>10250</v>
      </c>
      <c r="B5052" t="s">
        <v>10251</v>
      </c>
      <c r="C5052" t="str">
        <f t="shared" si="78"/>
        <v>SIIdrija</v>
      </c>
    </row>
    <row r="5053" spans="1:3">
      <c r="A5053" t="s">
        <v>10408</v>
      </c>
      <c r="B5053" t="s">
        <v>10409</v>
      </c>
      <c r="C5053" t="str">
        <f t="shared" si="78"/>
        <v>SIIg</v>
      </c>
    </row>
    <row r="5054" spans="1:3">
      <c r="A5054" t="s">
        <v>10612</v>
      </c>
      <c r="B5054" t="s">
        <v>10613</v>
      </c>
      <c r="C5054" t="str">
        <f t="shared" si="78"/>
        <v>SIIlirska Bistrica</v>
      </c>
    </row>
    <row r="5055" spans="1:3">
      <c r="A5055" t="s">
        <v>10298</v>
      </c>
      <c r="B5055" t="s">
        <v>10299</v>
      </c>
      <c r="C5055" t="str">
        <f t="shared" si="78"/>
        <v>SIIvančna Gorica</v>
      </c>
    </row>
    <row r="5056" spans="1:3">
      <c r="A5056" t="s">
        <v>10300</v>
      </c>
      <c r="B5056" t="s">
        <v>10301</v>
      </c>
      <c r="C5056" t="str">
        <f t="shared" si="78"/>
        <v>SIIzola</v>
      </c>
    </row>
    <row r="5057" spans="1:3">
      <c r="A5057" t="s">
        <v>10354</v>
      </c>
      <c r="B5057" t="s">
        <v>10355</v>
      </c>
      <c r="C5057" t="str">
        <f t="shared" si="78"/>
        <v>SIJesenice</v>
      </c>
    </row>
    <row r="5058" spans="1:3">
      <c r="A5058" t="s">
        <v>10410</v>
      </c>
      <c r="B5058" t="s">
        <v>10411</v>
      </c>
      <c r="C5058" t="str">
        <f t="shared" si="78"/>
        <v>SIJuršinci</v>
      </c>
    </row>
    <row r="5059" spans="1:3">
      <c r="A5059" t="s">
        <v>10564</v>
      </c>
      <c r="B5059" t="s">
        <v>10565</v>
      </c>
      <c r="C5059" t="str">
        <f t="shared" ref="C5059:C5122" si="79">LEFT(A5059,2)&amp;B5059</f>
        <v>SIKamnik</v>
      </c>
    </row>
    <row r="5060" spans="1:3">
      <c r="A5060" t="s">
        <v>10412</v>
      </c>
      <c r="B5060" t="s">
        <v>10413</v>
      </c>
      <c r="C5060" t="str">
        <f t="shared" si="79"/>
        <v>SIKanal</v>
      </c>
    </row>
    <row r="5061" spans="1:3">
      <c r="A5061" t="s">
        <v>10462</v>
      </c>
      <c r="B5061" t="s">
        <v>10463</v>
      </c>
      <c r="C5061" t="str">
        <f t="shared" si="79"/>
        <v>SIKidričevo</v>
      </c>
    </row>
    <row r="5062" spans="1:3">
      <c r="A5062" t="s">
        <v>10356</v>
      </c>
      <c r="B5062" t="s">
        <v>10357</v>
      </c>
      <c r="C5062" t="str">
        <f t="shared" si="79"/>
        <v>SIKobarid</v>
      </c>
    </row>
    <row r="5063" spans="1:3">
      <c r="A5063" t="s">
        <v>10252</v>
      </c>
      <c r="B5063" t="s">
        <v>10253</v>
      </c>
      <c r="C5063" t="str">
        <f t="shared" si="79"/>
        <v>SIKobilje</v>
      </c>
    </row>
    <row r="5064" spans="1:3">
      <c r="A5064" t="s">
        <v>10358</v>
      </c>
      <c r="B5064" t="s">
        <v>10359</v>
      </c>
      <c r="C5064" t="str">
        <f t="shared" si="79"/>
        <v>SIKočevje</v>
      </c>
    </row>
    <row r="5065" spans="1:3">
      <c r="A5065" t="s">
        <v>10614</v>
      </c>
      <c r="B5065" t="s">
        <v>10615</v>
      </c>
      <c r="C5065" t="str">
        <f t="shared" si="79"/>
        <v>SIKomen</v>
      </c>
    </row>
    <row r="5066" spans="1:3">
      <c r="A5066" t="s">
        <v>10566</v>
      </c>
      <c r="B5066" t="s">
        <v>10567</v>
      </c>
      <c r="C5066" t="str">
        <f t="shared" si="79"/>
        <v>SIKoper</v>
      </c>
    </row>
    <row r="5067" spans="1:3">
      <c r="A5067" t="s">
        <v>10464</v>
      </c>
      <c r="B5067" t="s">
        <v>10465</v>
      </c>
      <c r="C5067" t="str">
        <f t="shared" si="79"/>
        <v>SIKozje</v>
      </c>
    </row>
    <row r="5068" spans="1:3">
      <c r="A5068" t="s">
        <v>10616</v>
      </c>
      <c r="B5068" t="s">
        <v>10617</v>
      </c>
      <c r="C5068" t="str">
        <f t="shared" si="79"/>
        <v>SIKranj</v>
      </c>
    </row>
    <row r="5069" spans="1:3">
      <c r="A5069" t="s">
        <v>10302</v>
      </c>
      <c r="B5069" t="s">
        <v>10303</v>
      </c>
      <c r="C5069" t="str">
        <f t="shared" si="79"/>
        <v>SIKranjska Gora</v>
      </c>
    </row>
    <row r="5070" spans="1:3">
      <c r="A5070" t="s">
        <v>10568</v>
      </c>
      <c r="B5070" t="s">
        <v>10569</v>
      </c>
      <c r="C5070" t="str">
        <f t="shared" si="79"/>
        <v>SIKrško</v>
      </c>
    </row>
    <row r="5071" spans="1:3">
      <c r="A5071" t="s">
        <v>10570</v>
      </c>
      <c r="B5071" t="s">
        <v>10571</v>
      </c>
      <c r="C5071" t="str">
        <f t="shared" si="79"/>
        <v>SIKungota</v>
      </c>
    </row>
    <row r="5072" spans="1:3">
      <c r="A5072" t="s">
        <v>10572</v>
      </c>
      <c r="B5072" t="s">
        <v>10573</v>
      </c>
      <c r="C5072" t="str">
        <f t="shared" si="79"/>
        <v>SIKuzma</v>
      </c>
    </row>
    <row r="5073" spans="1:3">
      <c r="A5073" t="s">
        <v>10414</v>
      </c>
      <c r="B5073" t="s">
        <v>10415</v>
      </c>
      <c r="C5073" t="str">
        <f t="shared" si="79"/>
        <v>SILaško</v>
      </c>
    </row>
    <row r="5074" spans="1:3">
      <c r="A5074" t="s">
        <v>10304</v>
      </c>
      <c r="B5074" t="s">
        <v>10305</v>
      </c>
      <c r="C5074" t="str">
        <f t="shared" si="79"/>
        <v>SILenart</v>
      </c>
    </row>
    <row r="5075" spans="1:3">
      <c r="A5075" t="s">
        <v>10518</v>
      </c>
      <c r="B5075" t="s">
        <v>10519</v>
      </c>
      <c r="C5075" t="str">
        <f t="shared" si="79"/>
        <v>SILendava</v>
      </c>
    </row>
    <row r="5076" spans="1:3">
      <c r="A5076" t="s">
        <v>10306</v>
      </c>
      <c r="B5076" t="s">
        <v>10307</v>
      </c>
      <c r="C5076" t="str">
        <f t="shared" si="79"/>
        <v>SILitija</v>
      </c>
    </row>
    <row r="5077" spans="1:3">
      <c r="A5077" t="s">
        <v>10254</v>
      </c>
      <c r="B5077" t="s">
        <v>10255</v>
      </c>
      <c r="C5077" t="str">
        <f t="shared" si="79"/>
        <v>SILjubljana</v>
      </c>
    </row>
    <row r="5078" spans="1:3">
      <c r="A5078" t="s">
        <v>10574</v>
      </c>
      <c r="B5078" t="s">
        <v>10575</v>
      </c>
      <c r="C5078" t="str">
        <f t="shared" si="79"/>
        <v>SILjubno</v>
      </c>
    </row>
    <row r="5079" spans="1:3">
      <c r="A5079" t="s">
        <v>10618</v>
      </c>
      <c r="B5079" t="s">
        <v>10619</v>
      </c>
      <c r="C5079" t="str">
        <f t="shared" si="79"/>
        <v>SILjutomer</v>
      </c>
    </row>
    <row r="5080" spans="1:3">
      <c r="A5080" t="s">
        <v>10576</v>
      </c>
      <c r="B5080" t="s">
        <v>10577</v>
      </c>
      <c r="C5080" t="str">
        <f t="shared" si="79"/>
        <v>SILogatec</v>
      </c>
    </row>
    <row r="5081" spans="1:3">
      <c r="A5081" t="s">
        <v>10466</v>
      </c>
      <c r="B5081" t="s">
        <v>10467</v>
      </c>
      <c r="C5081" t="str">
        <f t="shared" si="79"/>
        <v>SILoška Dolina</v>
      </c>
    </row>
    <row r="5082" spans="1:3">
      <c r="A5082" t="s">
        <v>10360</v>
      </c>
      <c r="B5082" t="s">
        <v>10361</v>
      </c>
      <c r="C5082" t="str">
        <f t="shared" si="79"/>
        <v>SILoški Potok</v>
      </c>
    </row>
    <row r="5083" spans="1:3">
      <c r="A5083" t="s">
        <v>10468</v>
      </c>
      <c r="B5083" t="s">
        <v>10469</v>
      </c>
      <c r="C5083" t="str">
        <f t="shared" si="79"/>
        <v>SILuče</v>
      </c>
    </row>
    <row r="5084" spans="1:3">
      <c r="A5084" t="s">
        <v>10470</v>
      </c>
      <c r="B5084" t="s">
        <v>10471</v>
      </c>
      <c r="C5084" t="str">
        <f t="shared" si="79"/>
        <v>SILukovica</v>
      </c>
    </row>
    <row r="5085" spans="1:3">
      <c r="A5085" t="s">
        <v>10362</v>
      </c>
      <c r="B5085" t="s">
        <v>10363</v>
      </c>
      <c r="C5085" t="str">
        <f t="shared" si="79"/>
        <v>SIMajšperk</v>
      </c>
    </row>
    <row r="5086" spans="1:3">
      <c r="A5086" t="s">
        <v>10416</v>
      </c>
      <c r="B5086" t="s">
        <v>10417</v>
      </c>
      <c r="C5086" t="str">
        <f t="shared" si="79"/>
        <v>SIMaribor</v>
      </c>
    </row>
    <row r="5087" spans="1:3">
      <c r="A5087" t="s">
        <v>10364</v>
      </c>
      <c r="B5087" t="s">
        <v>10365</v>
      </c>
      <c r="C5087" t="str">
        <f t="shared" si="79"/>
        <v>SIMedvode</v>
      </c>
    </row>
    <row r="5088" spans="1:3">
      <c r="A5088" t="s">
        <v>10366</v>
      </c>
      <c r="B5088" t="s">
        <v>10367</v>
      </c>
      <c r="C5088" t="str">
        <f t="shared" si="79"/>
        <v>SIMengeš</v>
      </c>
    </row>
    <row r="5089" spans="1:3">
      <c r="A5089" t="s">
        <v>10620</v>
      </c>
      <c r="B5089" t="s">
        <v>10621</v>
      </c>
      <c r="C5089" t="str">
        <f t="shared" si="79"/>
        <v>SIMetlika</v>
      </c>
    </row>
    <row r="5090" spans="1:3">
      <c r="A5090" t="s">
        <v>10472</v>
      </c>
      <c r="B5090" t="s">
        <v>10473</v>
      </c>
      <c r="C5090" t="str">
        <f t="shared" si="79"/>
        <v>SIMežica</v>
      </c>
    </row>
    <row r="5091" spans="1:3">
      <c r="A5091" t="s">
        <v>10418</v>
      </c>
      <c r="B5091" t="s">
        <v>10419</v>
      </c>
      <c r="C5091" t="str">
        <f t="shared" si="79"/>
        <v>SIMiren-Kostanjevica</v>
      </c>
    </row>
    <row r="5092" spans="1:3">
      <c r="A5092" t="s">
        <v>10368</v>
      </c>
      <c r="B5092" t="s">
        <v>10369</v>
      </c>
      <c r="C5092" t="str">
        <f t="shared" si="79"/>
        <v>SIMislinja</v>
      </c>
    </row>
    <row r="5093" spans="1:3">
      <c r="A5093" t="s">
        <v>10622</v>
      </c>
      <c r="B5093" t="s">
        <v>10623</v>
      </c>
      <c r="C5093" t="str">
        <f t="shared" si="79"/>
        <v>SIMoravče</v>
      </c>
    </row>
    <row r="5094" spans="1:3">
      <c r="A5094" t="s">
        <v>10370</v>
      </c>
      <c r="B5094" t="s">
        <v>10371</v>
      </c>
      <c r="C5094" t="str">
        <f t="shared" si="79"/>
        <v>SIMoravske Toplice</v>
      </c>
    </row>
    <row r="5095" spans="1:3">
      <c r="A5095" t="s">
        <v>10474</v>
      </c>
      <c r="B5095" t="s">
        <v>10475</v>
      </c>
      <c r="C5095" t="str">
        <f t="shared" si="79"/>
        <v>SIMozirje</v>
      </c>
    </row>
    <row r="5096" spans="1:3">
      <c r="A5096" t="s">
        <v>10476</v>
      </c>
      <c r="B5096" t="s">
        <v>10477</v>
      </c>
      <c r="C5096" t="str">
        <f t="shared" si="79"/>
        <v>SIMurska Sobota</v>
      </c>
    </row>
    <row r="5097" spans="1:3">
      <c r="A5097" t="s">
        <v>10420</v>
      </c>
      <c r="B5097" t="s">
        <v>10421</v>
      </c>
      <c r="C5097" t="str">
        <f t="shared" si="79"/>
        <v>SIMuta</v>
      </c>
    </row>
    <row r="5098" spans="1:3">
      <c r="A5098" t="s">
        <v>10478</v>
      </c>
      <c r="B5098" t="s">
        <v>10479</v>
      </c>
      <c r="C5098" t="str">
        <f t="shared" si="79"/>
        <v>SINaklo</v>
      </c>
    </row>
    <row r="5099" spans="1:3">
      <c r="A5099" t="s">
        <v>10624</v>
      </c>
      <c r="B5099" t="s">
        <v>10625</v>
      </c>
      <c r="C5099" t="str">
        <f t="shared" si="79"/>
        <v>SINazarje</v>
      </c>
    </row>
    <row r="5100" spans="1:3">
      <c r="A5100" t="s">
        <v>10308</v>
      </c>
      <c r="B5100" t="s">
        <v>10309</v>
      </c>
      <c r="C5100" t="str">
        <f t="shared" si="79"/>
        <v>SINova Gorica</v>
      </c>
    </row>
    <row r="5101" spans="1:3">
      <c r="A5101" t="s">
        <v>10480</v>
      </c>
      <c r="B5101" t="s">
        <v>10481</v>
      </c>
      <c r="C5101" t="str">
        <f t="shared" si="79"/>
        <v>SINovo Mesto</v>
      </c>
    </row>
    <row r="5102" spans="1:3">
      <c r="A5102" t="s">
        <v>10256</v>
      </c>
      <c r="B5102" t="s">
        <v>10257</v>
      </c>
      <c r="C5102" t="str">
        <f t="shared" si="79"/>
        <v>SIOdranci</v>
      </c>
    </row>
    <row r="5103" spans="1:3">
      <c r="A5103" t="s">
        <v>10520</v>
      </c>
      <c r="B5103" t="s">
        <v>10521</v>
      </c>
      <c r="C5103" t="str">
        <f t="shared" si="79"/>
        <v>SIOrmož</v>
      </c>
    </row>
    <row r="5104" spans="1:3">
      <c r="A5104" t="s">
        <v>10482</v>
      </c>
      <c r="B5104" t="s">
        <v>10483</v>
      </c>
      <c r="C5104" t="str">
        <f t="shared" si="79"/>
        <v>SIOsilnica</v>
      </c>
    </row>
    <row r="5105" spans="1:3">
      <c r="A5105" t="s">
        <v>10626</v>
      </c>
      <c r="B5105" t="s">
        <v>10627</v>
      </c>
      <c r="C5105" t="str">
        <f t="shared" si="79"/>
        <v>SIPesnica</v>
      </c>
    </row>
    <row r="5106" spans="1:3">
      <c r="A5106" t="s">
        <v>10372</v>
      </c>
      <c r="B5106" t="s">
        <v>10373</v>
      </c>
      <c r="C5106" t="str">
        <f t="shared" si="79"/>
        <v>SIPiran</v>
      </c>
    </row>
    <row r="5107" spans="1:3">
      <c r="A5107" t="s">
        <v>10310</v>
      </c>
      <c r="B5107" t="s">
        <v>10311</v>
      </c>
      <c r="C5107" t="str">
        <f t="shared" si="79"/>
        <v>SIPivka</v>
      </c>
    </row>
    <row r="5108" spans="1:3">
      <c r="A5108" t="s">
        <v>10258</v>
      </c>
      <c r="B5108" t="s">
        <v>10259</v>
      </c>
      <c r="C5108" t="str">
        <f t="shared" si="79"/>
        <v>SIPodčetrtek</v>
      </c>
    </row>
    <row r="5109" spans="1:3">
      <c r="A5109" t="s">
        <v>10260</v>
      </c>
      <c r="B5109" t="s">
        <v>10261</v>
      </c>
      <c r="C5109" t="str">
        <f t="shared" si="79"/>
        <v>SIPodvelka</v>
      </c>
    </row>
    <row r="5110" spans="1:3">
      <c r="A5110" t="s">
        <v>10422</v>
      </c>
      <c r="B5110" t="s">
        <v>10423</v>
      </c>
      <c r="C5110" t="str">
        <f t="shared" si="79"/>
        <v>SIPostojna</v>
      </c>
    </row>
    <row r="5111" spans="1:3">
      <c r="A5111" t="s">
        <v>10424</v>
      </c>
      <c r="B5111" t="s">
        <v>10425</v>
      </c>
      <c r="C5111" t="str">
        <f t="shared" si="79"/>
        <v>SIPreddvor</v>
      </c>
    </row>
    <row r="5112" spans="1:3">
      <c r="A5112" t="s">
        <v>10628</v>
      </c>
      <c r="B5112" t="s">
        <v>10629</v>
      </c>
      <c r="C5112" t="str">
        <f t="shared" si="79"/>
        <v>SIPtuj</v>
      </c>
    </row>
    <row r="5113" spans="1:3">
      <c r="A5113" t="s">
        <v>10374</v>
      </c>
      <c r="B5113" t="s">
        <v>10375</v>
      </c>
      <c r="C5113" t="str">
        <f t="shared" si="79"/>
        <v>SIPuconci</v>
      </c>
    </row>
    <row r="5114" spans="1:3">
      <c r="A5114" t="s">
        <v>10522</v>
      </c>
      <c r="B5114" t="s">
        <v>10523</v>
      </c>
      <c r="C5114" t="str">
        <f t="shared" si="79"/>
        <v>SIRače-Fram</v>
      </c>
    </row>
    <row r="5115" spans="1:3">
      <c r="A5115" t="s">
        <v>10312</v>
      </c>
      <c r="B5115" t="s">
        <v>10313</v>
      </c>
      <c r="C5115" t="str">
        <f t="shared" si="79"/>
        <v>SIRadeče</v>
      </c>
    </row>
    <row r="5116" spans="1:3">
      <c r="A5116" t="s">
        <v>10376</v>
      </c>
      <c r="B5116" t="s">
        <v>10377</v>
      </c>
      <c r="C5116" t="str">
        <f t="shared" si="79"/>
        <v>SIRadenci</v>
      </c>
    </row>
    <row r="5117" spans="1:3">
      <c r="A5117" t="s">
        <v>10524</v>
      </c>
      <c r="B5117" t="s">
        <v>10525</v>
      </c>
      <c r="C5117" t="str">
        <f t="shared" si="79"/>
        <v>SIRadlje ob Dravi</v>
      </c>
    </row>
    <row r="5118" spans="1:3">
      <c r="A5118" t="s">
        <v>10262</v>
      </c>
      <c r="B5118" t="s">
        <v>10263</v>
      </c>
      <c r="C5118" t="str">
        <f t="shared" si="79"/>
        <v>SIRadovljica</v>
      </c>
    </row>
    <row r="5119" spans="1:3">
      <c r="A5119" t="s">
        <v>10378</v>
      </c>
      <c r="B5119" t="s">
        <v>10379</v>
      </c>
      <c r="C5119" t="str">
        <f t="shared" si="79"/>
        <v>SIRavne na Koroškem</v>
      </c>
    </row>
    <row r="5120" spans="1:3">
      <c r="A5120" t="s">
        <v>10314</v>
      </c>
      <c r="B5120" t="s">
        <v>10315</v>
      </c>
      <c r="C5120" t="str">
        <f t="shared" si="79"/>
        <v>SIRibnica</v>
      </c>
    </row>
    <row r="5121" spans="1:3">
      <c r="A5121" t="s">
        <v>10578</v>
      </c>
      <c r="B5121" t="s">
        <v>10579</v>
      </c>
      <c r="C5121" t="str">
        <f t="shared" si="79"/>
        <v>SIRogašovci</v>
      </c>
    </row>
    <row r="5122" spans="1:3">
      <c r="A5122" t="s">
        <v>10526</v>
      </c>
      <c r="B5122" t="s">
        <v>10527</v>
      </c>
      <c r="C5122" t="str">
        <f t="shared" si="79"/>
        <v>SIRogaška Slatina</v>
      </c>
    </row>
    <row r="5123" spans="1:3">
      <c r="A5123" t="s">
        <v>10264</v>
      </c>
      <c r="B5123" t="s">
        <v>10265</v>
      </c>
      <c r="C5123" t="str">
        <f t="shared" ref="C5123:C5186" si="80">LEFT(A5123,2)&amp;B5123</f>
        <v>SIRogatec</v>
      </c>
    </row>
    <row r="5124" spans="1:3">
      <c r="A5124" t="s">
        <v>10528</v>
      </c>
      <c r="B5124" t="s">
        <v>10529</v>
      </c>
      <c r="C5124" t="str">
        <f t="shared" si="80"/>
        <v>SIRuše</v>
      </c>
    </row>
    <row r="5125" spans="1:3">
      <c r="A5125" t="s">
        <v>10484</v>
      </c>
      <c r="B5125" t="s">
        <v>10485</v>
      </c>
      <c r="C5125" t="str">
        <f t="shared" si="80"/>
        <v>SISemič</v>
      </c>
    </row>
    <row r="5126" spans="1:3">
      <c r="A5126" t="s">
        <v>10630</v>
      </c>
      <c r="B5126" t="s">
        <v>10631</v>
      </c>
      <c r="C5126" t="str">
        <f t="shared" si="80"/>
        <v>SISevnica</v>
      </c>
    </row>
    <row r="5127" spans="1:3">
      <c r="A5127" t="s">
        <v>10426</v>
      </c>
      <c r="B5127" t="s">
        <v>10427</v>
      </c>
      <c r="C5127" t="str">
        <f t="shared" si="80"/>
        <v>SISežana</v>
      </c>
    </row>
    <row r="5128" spans="1:3">
      <c r="A5128" t="s">
        <v>10580</v>
      </c>
      <c r="B5128" t="s">
        <v>10581</v>
      </c>
      <c r="C5128" t="str">
        <f t="shared" si="80"/>
        <v>SISlovenj Gradec</v>
      </c>
    </row>
    <row r="5129" spans="1:3">
      <c r="A5129" t="s">
        <v>10428</v>
      </c>
      <c r="B5129" t="s">
        <v>10429</v>
      </c>
      <c r="C5129" t="str">
        <f t="shared" si="80"/>
        <v>SISlovenska Bistrica</v>
      </c>
    </row>
    <row r="5130" spans="1:3">
      <c r="A5130" t="s">
        <v>10430</v>
      </c>
      <c r="B5130" t="s">
        <v>10431</v>
      </c>
      <c r="C5130" t="str">
        <f t="shared" si="80"/>
        <v>SISlovenske Konjice</v>
      </c>
    </row>
    <row r="5131" spans="1:3">
      <c r="A5131" t="s">
        <v>10632</v>
      </c>
      <c r="B5131" t="s">
        <v>10633</v>
      </c>
      <c r="C5131" t="str">
        <f t="shared" si="80"/>
        <v>SIStarše</v>
      </c>
    </row>
    <row r="5132" spans="1:3">
      <c r="A5132" t="s">
        <v>10486</v>
      </c>
      <c r="B5132" t="s">
        <v>10487</v>
      </c>
      <c r="C5132" t="str">
        <f t="shared" si="80"/>
        <v>SISveti Jurij</v>
      </c>
    </row>
    <row r="5133" spans="1:3">
      <c r="A5133" t="s">
        <v>10530</v>
      </c>
      <c r="B5133" t="s">
        <v>10531</v>
      </c>
      <c r="C5133" t="str">
        <f t="shared" si="80"/>
        <v>SIŠenčur</v>
      </c>
    </row>
    <row r="5134" spans="1:3">
      <c r="A5134" t="s">
        <v>10634</v>
      </c>
      <c r="B5134" t="s">
        <v>10635</v>
      </c>
      <c r="C5134" t="str">
        <f t="shared" si="80"/>
        <v>SIŠentilj</v>
      </c>
    </row>
    <row r="5135" spans="1:3">
      <c r="A5135" t="s">
        <v>10532</v>
      </c>
      <c r="B5135" t="s">
        <v>10533</v>
      </c>
      <c r="C5135" t="str">
        <f t="shared" si="80"/>
        <v>SIŠentjernej</v>
      </c>
    </row>
    <row r="5136" spans="1:3">
      <c r="A5136" t="s">
        <v>10380</v>
      </c>
      <c r="B5136" t="s">
        <v>10381</v>
      </c>
      <c r="C5136" t="str">
        <f t="shared" si="80"/>
        <v>SIŠentjur</v>
      </c>
    </row>
    <row r="5137" spans="1:3">
      <c r="A5137" t="s">
        <v>10316</v>
      </c>
      <c r="B5137" t="s">
        <v>10317</v>
      </c>
      <c r="C5137" t="str">
        <f t="shared" si="80"/>
        <v>SIŠkocjan</v>
      </c>
    </row>
    <row r="5138" spans="1:3">
      <c r="A5138" t="s">
        <v>10582</v>
      </c>
      <c r="B5138" t="s">
        <v>10583</v>
      </c>
      <c r="C5138" t="str">
        <f t="shared" si="80"/>
        <v>SIŠkofja Loka</v>
      </c>
    </row>
    <row r="5139" spans="1:3">
      <c r="A5139" t="s">
        <v>10636</v>
      </c>
      <c r="B5139" t="s">
        <v>10637</v>
      </c>
      <c r="C5139" t="str">
        <f t="shared" si="80"/>
        <v>SIŠkofljica</v>
      </c>
    </row>
    <row r="5140" spans="1:3">
      <c r="A5140" t="s">
        <v>10638</v>
      </c>
      <c r="B5140" t="s">
        <v>10639</v>
      </c>
      <c r="C5140" t="str">
        <f t="shared" si="80"/>
        <v>SIŠmarje pri Jelšah</v>
      </c>
    </row>
    <row r="5141" spans="1:3">
      <c r="A5141" t="s">
        <v>10488</v>
      </c>
      <c r="B5141" t="s">
        <v>10489</v>
      </c>
      <c r="C5141" t="str">
        <f t="shared" si="80"/>
        <v>SIŠmartno ob Paki</v>
      </c>
    </row>
    <row r="5142" spans="1:3">
      <c r="A5142" t="s">
        <v>10490</v>
      </c>
      <c r="B5142" t="s">
        <v>10491</v>
      </c>
      <c r="C5142" t="str">
        <f t="shared" si="80"/>
        <v>SIŠoštanj</v>
      </c>
    </row>
    <row r="5143" spans="1:3">
      <c r="A5143" t="s">
        <v>10534</v>
      </c>
      <c r="B5143" t="s">
        <v>10535</v>
      </c>
      <c r="C5143" t="str">
        <f t="shared" si="80"/>
        <v>SIŠtore</v>
      </c>
    </row>
    <row r="5144" spans="1:3">
      <c r="A5144" t="s">
        <v>10584</v>
      </c>
      <c r="B5144" t="s">
        <v>10585</v>
      </c>
      <c r="C5144" t="str">
        <f t="shared" si="80"/>
        <v>SITolmin</v>
      </c>
    </row>
    <row r="5145" spans="1:3">
      <c r="A5145" t="s">
        <v>10266</v>
      </c>
      <c r="B5145" t="s">
        <v>10267</v>
      </c>
      <c r="C5145" t="str">
        <f t="shared" si="80"/>
        <v>SITrbovlje</v>
      </c>
    </row>
    <row r="5146" spans="1:3">
      <c r="A5146" t="s">
        <v>10640</v>
      </c>
      <c r="B5146" t="s">
        <v>10641</v>
      </c>
      <c r="C5146" t="str">
        <f t="shared" si="80"/>
        <v>SITrebnje</v>
      </c>
    </row>
    <row r="5147" spans="1:3">
      <c r="A5147" t="s">
        <v>10642</v>
      </c>
      <c r="B5147" t="s">
        <v>10643</v>
      </c>
      <c r="C5147" t="str">
        <f t="shared" si="80"/>
        <v>SITržič</v>
      </c>
    </row>
    <row r="5148" spans="1:3">
      <c r="A5148" t="s">
        <v>10644</v>
      </c>
      <c r="B5148" t="s">
        <v>10645</v>
      </c>
      <c r="C5148" t="str">
        <f t="shared" si="80"/>
        <v>SITurnišče</v>
      </c>
    </row>
    <row r="5149" spans="1:3">
      <c r="A5149" t="s">
        <v>10646</v>
      </c>
      <c r="B5149" t="s">
        <v>10647</v>
      </c>
      <c r="C5149" t="str">
        <f t="shared" si="80"/>
        <v>SIVelenje</v>
      </c>
    </row>
    <row r="5150" spans="1:3">
      <c r="A5150" t="s">
        <v>10432</v>
      </c>
      <c r="B5150" t="s">
        <v>10433</v>
      </c>
      <c r="C5150" t="str">
        <f t="shared" si="80"/>
        <v>SIVelike Lašče</v>
      </c>
    </row>
    <row r="5151" spans="1:3">
      <c r="A5151" t="s">
        <v>10318</v>
      </c>
      <c r="B5151" t="s">
        <v>10319</v>
      </c>
      <c r="C5151" t="str">
        <f t="shared" si="80"/>
        <v>SIVidem</v>
      </c>
    </row>
    <row r="5152" spans="1:3">
      <c r="A5152" t="s">
        <v>10382</v>
      </c>
      <c r="B5152" t="s">
        <v>10383</v>
      </c>
      <c r="C5152" t="str">
        <f t="shared" si="80"/>
        <v>SIVipava</v>
      </c>
    </row>
    <row r="5153" spans="1:3">
      <c r="A5153" t="s">
        <v>10268</v>
      </c>
      <c r="B5153" t="s">
        <v>10269</v>
      </c>
      <c r="C5153" t="str">
        <f t="shared" si="80"/>
        <v>SIVitanje</v>
      </c>
    </row>
    <row r="5154" spans="1:3">
      <c r="A5154" t="s">
        <v>10536</v>
      </c>
      <c r="B5154" t="s">
        <v>10537</v>
      </c>
      <c r="C5154" t="str">
        <f t="shared" si="80"/>
        <v>SIVodice</v>
      </c>
    </row>
    <row r="5155" spans="1:3">
      <c r="A5155" t="s">
        <v>10538</v>
      </c>
      <c r="B5155" t="s">
        <v>10539</v>
      </c>
      <c r="C5155" t="str">
        <f t="shared" si="80"/>
        <v>SIVojnik</v>
      </c>
    </row>
    <row r="5156" spans="1:3">
      <c r="A5156" t="s">
        <v>10540</v>
      </c>
      <c r="B5156" t="s">
        <v>10541</v>
      </c>
      <c r="C5156" t="str">
        <f t="shared" si="80"/>
        <v>SIVrhnika</v>
      </c>
    </row>
    <row r="5157" spans="1:3">
      <c r="A5157" t="s">
        <v>10586</v>
      </c>
      <c r="B5157" t="s">
        <v>10587</v>
      </c>
      <c r="C5157" t="str">
        <f t="shared" si="80"/>
        <v>SIVuzenica</v>
      </c>
    </row>
    <row r="5158" spans="1:3">
      <c r="A5158" t="s">
        <v>10492</v>
      </c>
      <c r="B5158" t="s">
        <v>10493</v>
      </c>
      <c r="C5158" t="str">
        <f t="shared" si="80"/>
        <v>SIZagorje ob Savi</v>
      </c>
    </row>
    <row r="5159" spans="1:3">
      <c r="A5159" t="s">
        <v>10434</v>
      </c>
      <c r="B5159" t="s">
        <v>10435</v>
      </c>
      <c r="C5159" t="str">
        <f t="shared" si="80"/>
        <v>SIZavrč</v>
      </c>
    </row>
    <row r="5160" spans="1:3">
      <c r="A5160" t="s">
        <v>10588</v>
      </c>
      <c r="B5160" t="s">
        <v>10589</v>
      </c>
      <c r="C5160" t="str">
        <f t="shared" si="80"/>
        <v>SIZreče</v>
      </c>
    </row>
    <row r="5161" spans="1:3">
      <c r="A5161" t="s">
        <v>10648</v>
      </c>
      <c r="B5161" t="s">
        <v>10649</v>
      </c>
      <c r="C5161" t="str">
        <f t="shared" si="80"/>
        <v>SIŽelezniki</v>
      </c>
    </row>
    <row r="5162" spans="1:3">
      <c r="A5162" t="s">
        <v>10436</v>
      </c>
      <c r="B5162" t="s">
        <v>10437</v>
      </c>
      <c r="C5162" t="str">
        <f t="shared" si="80"/>
        <v>SIŽiri</v>
      </c>
    </row>
    <row r="5163" spans="1:3">
      <c r="A5163" t="s">
        <v>10494</v>
      </c>
      <c r="B5163" t="s">
        <v>10495</v>
      </c>
      <c r="C5163" t="str">
        <f t="shared" si="80"/>
        <v>SIBenedikt</v>
      </c>
    </row>
    <row r="5164" spans="1:3">
      <c r="A5164" t="s">
        <v>10270</v>
      </c>
      <c r="B5164" t="s">
        <v>10271</v>
      </c>
      <c r="C5164" t="str">
        <f t="shared" si="80"/>
        <v>SIBistrica ob Sotli</v>
      </c>
    </row>
    <row r="5165" spans="1:3">
      <c r="A5165" t="s">
        <v>10272</v>
      </c>
      <c r="B5165" t="s">
        <v>10273</v>
      </c>
      <c r="C5165" t="str">
        <f t="shared" si="80"/>
        <v>SIBloke</v>
      </c>
    </row>
    <row r="5166" spans="1:3">
      <c r="A5166" t="s">
        <v>10438</v>
      </c>
      <c r="B5166" t="s">
        <v>10439</v>
      </c>
      <c r="C5166" t="str">
        <f t="shared" si="80"/>
        <v>SIBraslovče</v>
      </c>
    </row>
    <row r="5167" spans="1:3">
      <c r="A5167" t="s">
        <v>10274</v>
      </c>
      <c r="B5167" t="s">
        <v>10275</v>
      </c>
      <c r="C5167" t="str">
        <f t="shared" si="80"/>
        <v>SICankova</v>
      </c>
    </row>
    <row r="5168" spans="1:3">
      <c r="A5168" t="s">
        <v>10496</v>
      </c>
      <c r="B5168" t="s">
        <v>10497</v>
      </c>
      <c r="C5168" t="str">
        <f t="shared" si="80"/>
        <v>SICerkvenjak</v>
      </c>
    </row>
    <row r="5169" spans="1:3">
      <c r="A5169" t="s">
        <v>10276</v>
      </c>
      <c r="B5169" t="s">
        <v>10277</v>
      </c>
      <c r="C5169" t="str">
        <f t="shared" si="80"/>
        <v>SIDobje</v>
      </c>
    </row>
    <row r="5170" spans="1:3">
      <c r="A5170" t="s">
        <v>10542</v>
      </c>
      <c r="B5170" t="s">
        <v>10543</v>
      </c>
      <c r="C5170" t="str">
        <f t="shared" si="80"/>
        <v>SIDobrna</v>
      </c>
    </row>
    <row r="5171" spans="1:3">
      <c r="A5171" t="s">
        <v>10384</v>
      </c>
      <c r="B5171" t="s">
        <v>10385</v>
      </c>
      <c r="C5171" t="str">
        <f t="shared" si="80"/>
        <v>SIDobrovnik</v>
      </c>
    </row>
    <row r="5172" spans="1:3">
      <c r="A5172" t="s">
        <v>10320</v>
      </c>
      <c r="B5172" t="s">
        <v>10321</v>
      </c>
      <c r="C5172" t="str">
        <f t="shared" si="80"/>
        <v>SIDolenjske Toplice</v>
      </c>
    </row>
    <row r="5173" spans="1:3">
      <c r="A5173" t="s">
        <v>10544</v>
      </c>
      <c r="B5173" t="s">
        <v>10545</v>
      </c>
      <c r="C5173" t="str">
        <f t="shared" si="80"/>
        <v>SIGrad</v>
      </c>
    </row>
    <row r="5174" spans="1:3">
      <c r="A5174" t="s">
        <v>10498</v>
      </c>
      <c r="B5174" t="s">
        <v>10499</v>
      </c>
      <c r="C5174" t="str">
        <f t="shared" si="80"/>
        <v>SIHajdina</v>
      </c>
    </row>
    <row r="5175" spans="1:3">
      <c r="A5175" t="s">
        <v>10440</v>
      </c>
      <c r="B5175" t="s">
        <v>10441</v>
      </c>
      <c r="C5175" t="str">
        <f t="shared" si="80"/>
        <v>SIHoče-Slivnica</v>
      </c>
    </row>
    <row r="5176" spans="1:3">
      <c r="A5176" t="s">
        <v>10386</v>
      </c>
      <c r="B5176" t="s">
        <v>10387</v>
      </c>
      <c r="C5176" t="str">
        <f t="shared" si="80"/>
        <v>SIHodoš</v>
      </c>
    </row>
    <row r="5177" spans="1:3">
      <c r="A5177" t="s">
        <v>10500</v>
      </c>
      <c r="B5177" t="s">
        <v>10501</v>
      </c>
      <c r="C5177" t="str">
        <f t="shared" si="80"/>
        <v>SIHorjul</v>
      </c>
    </row>
    <row r="5178" spans="1:3">
      <c r="A5178" t="s">
        <v>10278</v>
      </c>
      <c r="B5178" t="s">
        <v>10279</v>
      </c>
      <c r="C5178" t="str">
        <f t="shared" si="80"/>
        <v>SIJezersko</v>
      </c>
    </row>
    <row r="5179" spans="1:3">
      <c r="A5179" t="s">
        <v>10546</v>
      </c>
      <c r="B5179" t="s">
        <v>10547</v>
      </c>
      <c r="C5179" t="str">
        <f t="shared" si="80"/>
        <v>SIKomenda</v>
      </c>
    </row>
    <row r="5180" spans="1:3">
      <c r="A5180" t="s">
        <v>10650</v>
      </c>
      <c r="B5180" t="s">
        <v>10651</v>
      </c>
      <c r="C5180" t="str">
        <f t="shared" si="80"/>
        <v>SIKostel</v>
      </c>
    </row>
    <row r="5181" spans="1:3">
      <c r="A5181" t="s">
        <v>10502</v>
      </c>
      <c r="B5181" t="s">
        <v>10503</v>
      </c>
      <c r="C5181" t="str">
        <f t="shared" si="80"/>
        <v>SIKriževci</v>
      </c>
    </row>
    <row r="5182" spans="1:3">
      <c r="A5182" t="s">
        <v>10590</v>
      </c>
      <c r="B5182" t="s">
        <v>10591</v>
      </c>
      <c r="C5182" t="str">
        <f t="shared" si="80"/>
        <v>SILovrenc na Pohorju</v>
      </c>
    </row>
    <row r="5183" spans="1:3">
      <c r="A5183" t="s">
        <v>10442</v>
      </c>
      <c r="B5183" t="s">
        <v>10443</v>
      </c>
      <c r="C5183" t="str">
        <f t="shared" si="80"/>
        <v>SIMarkovci</v>
      </c>
    </row>
    <row r="5184" spans="1:3">
      <c r="A5184" t="s">
        <v>10592</v>
      </c>
      <c r="B5184" t="s">
        <v>10593</v>
      </c>
      <c r="C5184" t="str">
        <f t="shared" si="80"/>
        <v>SIMiklavž na Dravskem Polju</v>
      </c>
    </row>
    <row r="5185" spans="1:3">
      <c r="A5185" t="s">
        <v>10322</v>
      </c>
      <c r="B5185" t="s">
        <v>10323</v>
      </c>
      <c r="C5185" t="str">
        <f t="shared" si="80"/>
        <v>SIMirna Peč</v>
      </c>
    </row>
    <row r="5186" spans="1:3">
      <c r="A5186" t="s">
        <v>10324</v>
      </c>
      <c r="B5186" t="s">
        <v>10325</v>
      </c>
      <c r="C5186" t="str">
        <f t="shared" si="80"/>
        <v>SIOplotnica</v>
      </c>
    </row>
    <row r="5187" spans="1:3">
      <c r="A5187" t="s">
        <v>10280</v>
      </c>
      <c r="B5187" t="s">
        <v>10281</v>
      </c>
      <c r="C5187" t="str">
        <f t="shared" ref="C5187:C5250" si="81">LEFT(A5187,2)&amp;B5187</f>
        <v>SIPodlehnik</v>
      </c>
    </row>
    <row r="5188" spans="1:3">
      <c r="A5188" t="s">
        <v>10388</v>
      </c>
      <c r="B5188" t="s">
        <v>10389</v>
      </c>
      <c r="C5188" t="str">
        <f t="shared" si="81"/>
        <v>SIPolzela</v>
      </c>
    </row>
    <row r="5189" spans="1:3">
      <c r="A5189" t="s">
        <v>10504</v>
      </c>
      <c r="B5189" t="s">
        <v>10505</v>
      </c>
      <c r="C5189" t="str">
        <f t="shared" si="81"/>
        <v>SIPrebold</v>
      </c>
    </row>
    <row r="5190" spans="1:3">
      <c r="A5190" t="s">
        <v>10444</v>
      </c>
      <c r="B5190" t="s">
        <v>10445</v>
      </c>
      <c r="C5190" t="str">
        <f t="shared" si="81"/>
        <v>SIPrevalje</v>
      </c>
    </row>
    <row r="5191" spans="1:3">
      <c r="A5191" t="s">
        <v>10652</v>
      </c>
      <c r="B5191" t="s">
        <v>10653</v>
      </c>
      <c r="C5191" t="str">
        <f t="shared" si="81"/>
        <v>SIRazkrižje</v>
      </c>
    </row>
    <row r="5192" spans="1:3">
      <c r="A5192" t="s">
        <v>10326</v>
      </c>
      <c r="B5192" t="s">
        <v>10327</v>
      </c>
      <c r="C5192" t="str">
        <f t="shared" si="81"/>
        <v>SIRibnica na Pohorju</v>
      </c>
    </row>
    <row r="5193" spans="1:3">
      <c r="A5193" t="s">
        <v>10282</v>
      </c>
      <c r="B5193" t="s">
        <v>10283</v>
      </c>
      <c r="C5193" t="str">
        <f t="shared" si="81"/>
        <v>SISelnica ob Dravi</v>
      </c>
    </row>
    <row r="5194" spans="1:3">
      <c r="A5194" t="s">
        <v>10328</v>
      </c>
      <c r="B5194" t="s">
        <v>10329</v>
      </c>
      <c r="C5194" t="str">
        <f t="shared" si="81"/>
        <v>SISodražica</v>
      </c>
    </row>
    <row r="5195" spans="1:3">
      <c r="A5195" t="s">
        <v>10506</v>
      </c>
      <c r="B5195" t="s">
        <v>10507</v>
      </c>
      <c r="C5195" t="str">
        <f t="shared" si="81"/>
        <v>SISolčava</v>
      </c>
    </row>
    <row r="5196" spans="1:3">
      <c r="A5196" t="s">
        <v>10330</v>
      </c>
      <c r="B5196" t="s">
        <v>10331</v>
      </c>
      <c r="C5196" t="str">
        <f t="shared" si="81"/>
        <v>SISveta Ana</v>
      </c>
    </row>
    <row r="5197" spans="1:3">
      <c r="A5197" t="s">
        <v>10390</v>
      </c>
      <c r="B5197" t="s">
        <v>10391</v>
      </c>
      <c r="C5197" t="str">
        <f t="shared" si="81"/>
        <v>SISveti Andraž v Slovenskih Goricah</v>
      </c>
    </row>
    <row r="5198" spans="1:3">
      <c r="A5198" t="s">
        <v>10548</v>
      </c>
      <c r="B5198" t="s">
        <v>10549</v>
      </c>
      <c r="C5198" t="str">
        <f t="shared" si="81"/>
        <v>SIŠempeter-Vrtojba</v>
      </c>
    </row>
    <row r="5199" spans="1:3">
      <c r="A5199" t="s">
        <v>10332</v>
      </c>
      <c r="B5199" t="s">
        <v>10333</v>
      </c>
      <c r="C5199" t="str">
        <f t="shared" si="81"/>
        <v>SITabor</v>
      </c>
    </row>
    <row r="5200" spans="1:3">
      <c r="A5200" t="s">
        <v>10654</v>
      </c>
      <c r="B5200" t="s">
        <v>10655</v>
      </c>
      <c r="C5200" t="str">
        <f t="shared" si="81"/>
        <v>SITrnovska Vas</v>
      </c>
    </row>
    <row r="5201" spans="1:3">
      <c r="A5201" t="s">
        <v>10334</v>
      </c>
      <c r="B5201" t="s">
        <v>10335</v>
      </c>
      <c r="C5201" t="str">
        <f t="shared" si="81"/>
        <v>SITrzin</v>
      </c>
    </row>
    <row r="5202" spans="1:3">
      <c r="A5202" t="s">
        <v>10446</v>
      </c>
      <c r="B5202" t="s">
        <v>10447</v>
      </c>
      <c r="C5202" t="str">
        <f t="shared" si="81"/>
        <v>SIVelika Polana</v>
      </c>
    </row>
    <row r="5203" spans="1:3">
      <c r="A5203" t="s">
        <v>10656</v>
      </c>
      <c r="B5203" t="s">
        <v>10657</v>
      </c>
      <c r="C5203" t="str">
        <f t="shared" si="81"/>
        <v>SIVeržej</v>
      </c>
    </row>
    <row r="5204" spans="1:3">
      <c r="A5204" t="s">
        <v>10658</v>
      </c>
      <c r="B5204" t="s">
        <v>10659</v>
      </c>
      <c r="C5204" t="str">
        <f t="shared" si="81"/>
        <v>SIVransko</v>
      </c>
    </row>
    <row r="5205" spans="1:3">
      <c r="A5205" t="s">
        <v>10392</v>
      </c>
      <c r="B5205" t="s">
        <v>10393</v>
      </c>
      <c r="C5205" t="str">
        <f t="shared" si="81"/>
        <v>SIŽalec</v>
      </c>
    </row>
    <row r="5206" spans="1:3">
      <c r="A5206" t="s">
        <v>10660</v>
      </c>
      <c r="B5206" t="s">
        <v>10661</v>
      </c>
      <c r="C5206" t="str">
        <f t="shared" si="81"/>
        <v>SIŽetale</v>
      </c>
    </row>
    <row r="5207" spans="1:3">
      <c r="A5207" t="s">
        <v>10394</v>
      </c>
      <c r="B5207" t="s">
        <v>10395</v>
      </c>
      <c r="C5207" t="str">
        <f t="shared" si="81"/>
        <v>SIŽirovnica</v>
      </c>
    </row>
    <row r="5208" spans="1:3">
      <c r="A5208" t="s">
        <v>10594</v>
      </c>
      <c r="B5208" t="s">
        <v>10595</v>
      </c>
      <c r="C5208" t="str">
        <f t="shared" si="81"/>
        <v>SIŽužemberk</v>
      </c>
    </row>
    <row r="5209" spans="1:3">
      <c r="A5209" t="s">
        <v>10662</v>
      </c>
      <c r="B5209" t="s">
        <v>10663</v>
      </c>
      <c r="C5209" t="str">
        <f t="shared" si="81"/>
        <v>SIŠmartno pri Litiji</v>
      </c>
    </row>
    <row r="5210" spans="1:3">
      <c r="A5210" t="s">
        <v>10448</v>
      </c>
      <c r="B5210" t="s">
        <v>10449</v>
      </c>
      <c r="C5210" t="str">
        <f t="shared" si="81"/>
        <v>SIApače</v>
      </c>
    </row>
    <row r="5211" spans="1:3">
      <c r="A5211" t="s">
        <v>10664</v>
      </c>
      <c r="B5211" t="s">
        <v>10665</v>
      </c>
      <c r="C5211" t="str">
        <f t="shared" si="81"/>
        <v>SICirkulane</v>
      </c>
    </row>
    <row r="5212" spans="1:3">
      <c r="A5212" t="s">
        <v>10550</v>
      </c>
      <c r="B5212" t="s">
        <v>10551</v>
      </c>
      <c r="C5212" t="str">
        <f t="shared" si="81"/>
        <v>SIKosanjevica na Krki</v>
      </c>
    </row>
    <row r="5213" spans="1:3">
      <c r="A5213" t="s">
        <v>10336</v>
      </c>
      <c r="B5213" t="s">
        <v>10337</v>
      </c>
      <c r="C5213" t="str">
        <f t="shared" si="81"/>
        <v>SIMakole</v>
      </c>
    </row>
    <row r="5214" spans="1:3">
      <c r="A5214" t="s">
        <v>10508</v>
      </c>
      <c r="B5214" t="s">
        <v>10509</v>
      </c>
      <c r="C5214" t="str">
        <f t="shared" si="81"/>
        <v>SIMokronog-Trebelno</v>
      </c>
    </row>
    <row r="5215" spans="1:3">
      <c r="A5215" t="s">
        <v>10338</v>
      </c>
      <c r="B5215" t="s">
        <v>10339</v>
      </c>
      <c r="C5215" t="str">
        <f t="shared" si="81"/>
        <v>SIPoljčane</v>
      </c>
    </row>
    <row r="5216" spans="1:3">
      <c r="A5216" t="s">
        <v>10284</v>
      </c>
      <c r="B5216" t="s">
        <v>10285</v>
      </c>
      <c r="C5216" t="str">
        <f t="shared" si="81"/>
        <v>SIRenče-Vogrsko</v>
      </c>
    </row>
    <row r="5217" spans="1:3">
      <c r="A5217" t="s">
        <v>10596</v>
      </c>
      <c r="B5217" t="s">
        <v>10597</v>
      </c>
      <c r="C5217" t="str">
        <f t="shared" si="81"/>
        <v>SISredišče ob Dravi</v>
      </c>
    </row>
    <row r="5218" spans="1:3">
      <c r="A5218" t="s">
        <v>10340</v>
      </c>
      <c r="B5218" t="s">
        <v>10341</v>
      </c>
      <c r="C5218" t="str">
        <f t="shared" si="81"/>
        <v>SIStraža</v>
      </c>
    </row>
    <row r="5219" spans="1:3">
      <c r="A5219" t="s">
        <v>10666</v>
      </c>
      <c r="B5219" t="s">
        <v>10667</v>
      </c>
      <c r="C5219" t="str">
        <f t="shared" si="81"/>
        <v>SISveta Trojica v Slovenskih Goricah</v>
      </c>
    </row>
    <row r="5220" spans="1:3">
      <c r="A5220" t="s">
        <v>10668</v>
      </c>
      <c r="B5220" t="s">
        <v>10669</v>
      </c>
      <c r="C5220" t="str">
        <f t="shared" si="81"/>
        <v>SISveti Tomaž</v>
      </c>
    </row>
    <row r="5221" spans="1:3">
      <c r="A5221" t="s">
        <v>10552</v>
      </c>
      <c r="B5221" t="s">
        <v>10553</v>
      </c>
      <c r="C5221" t="str">
        <f t="shared" si="81"/>
        <v>SIŠmarješke Toplice</v>
      </c>
    </row>
    <row r="5222" spans="1:3">
      <c r="A5222" t="s">
        <v>10554</v>
      </c>
      <c r="B5222" t="s">
        <v>10555</v>
      </c>
      <c r="C5222" t="str">
        <f t="shared" si="81"/>
        <v>SIGorje</v>
      </c>
    </row>
    <row r="5223" spans="1:3">
      <c r="A5223" t="s">
        <v>10670</v>
      </c>
      <c r="B5223" t="s">
        <v>10671</v>
      </c>
      <c r="C5223" t="str">
        <f t="shared" si="81"/>
        <v>SILog-Dragomer</v>
      </c>
    </row>
    <row r="5224" spans="1:3">
      <c r="A5224" t="s">
        <v>10556</v>
      </c>
      <c r="B5224" t="s">
        <v>10557</v>
      </c>
      <c r="C5224" t="str">
        <f t="shared" si="81"/>
        <v>SIRečica ob Savinji</v>
      </c>
    </row>
    <row r="5225" spans="1:3">
      <c r="A5225" t="s">
        <v>10450</v>
      </c>
      <c r="B5225" t="s">
        <v>10451</v>
      </c>
      <c r="C5225" t="str">
        <f t="shared" si="81"/>
        <v>SISveti Jurij v Slovenskih Goricah</v>
      </c>
    </row>
    <row r="5226" spans="1:3">
      <c r="A5226" t="s">
        <v>10342</v>
      </c>
      <c r="B5226" t="s">
        <v>10343</v>
      </c>
      <c r="C5226" t="str">
        <f t="shared" si="81"/>
        <v>SIŠentrupert</v>
      </c>
    </row>
    <row r="5227" spans="1:3">
      <c r="A5227" t="s">
        <v>10452</v>
      </c>
      <c r="B5227" t="s">
        <v>10453</v>
      </c>
      <c r="C5227" t="str">
        <f t="shared" si="81"/>
        <v>SIMirna</v>
      </c>
    </row>
    <row r="5228" spans="1:3">
      <c r="A5228" t="s">
        <v>12735</v>
      </c>
      <c r="B5228" t="s">
        <v>12844</v>
      </c>
      <c r="C5228" t="str">
        <f t="shared" si="81"/>
        <v>SIAnkaran</v>
      </c>
    </row>
    <row r="5229" spans="1:3">
      <c r="A5229" t="s">
        <v>10684</v>
      </c>
      <c r="B5229" t="s">
        <v>10685</v>
      </c>
      <c r="C5229" t="str">
        <f t="shared" si="81"/>
        <v>SKBanskobystrický kraj</v>
      </c>
    </row>
    <row r="5230" spans="1:3">
      <c r="A5230" t="s">
        <v>10680</v>
      </c>
      <c r="B5230" t="s">
        <v>10681</v>
      </c>
      <c r="C5230" t="str">
        <f t="shared" si="81"/>
        <v>SKBratislavský kraj</v>
      </c>
    </row>
    <row r="5231" spans="1:3">
      <c r="A5231" t="s">
        <v>10676</v>
      </c>
      <c r="B5231" t="s">
        <v>10677</v>
      </c>
      <c r="C5231" t="str">
        <f t="shared" si="81"/>
        <v>SKKošický kraj</v>
      </c>
    </row>
    <row r="5232" spans="1:3">
      <c r="A5232" t="s">
        <v>10686</v>
      </c>
      <c r="B5232" t="s">
        <v>10687</v>
      </c>
      <c r="C5232" t="str">
        <f t="shared" si="81"/>
        <v>SKNitriansky kraj</v>
      </c>
    </row>
    <row r="5233" spans="1:3">
      <c r="A5233" t="s">
        <v>10672</v>
      </c>
      <c r="B5233" t="s">
        <v>10673</v>
      </c>
      <c r="C5233" t="str">
        <f t="shared" si="81"/>
        <v>SKPrešovský kraj</v>
      </c>
    </row>
    <row r="5234" spans="1:3">
      <c r="A5234" t="s">
        <v>10674</v>
      </c>
      <c r="B5234" t="s">
        <v>10675</v>
      </c>
      <c r="C5234" t="str">
        <f t="shared" si="81"/>
        <v>SKTrnavský kraj</v>
      </c>
    </row>
    <row r="5235" spans="1:3">
      <c r="A5235" t="s">
        <v>10682</v>
      </c>
      <c r="B5235" t="s">
        <v>10683</v>
      </c>
      <c r="C5235" t="str">
        <f t="shared" si="81"/>
        <v>SKTrenčiansky kraj</v>
      </c>
    </row>
    <row r="5236" spans="1:3">
      <c r="A5236" t="s">
        <v>10678</v>
      </c>
      <c r="B5236" t="s">
        <v>10679</v>
      </c>
      <c r="C5236" t="str">
        <f t="shared" si="81"/>
        <v>SKŽilinský kraj</v>
      </c>
    </row>
    <row r="5237" spans="1:3">
      <c r="A5237" t="s">
        <v>10690</v>
      </c>
      <c r="B5237" t="s">
        <v>10691</v>
      </c>
      <c r="C5237" t="str">
        <f t="shared" si="81"/>
        <v>SLWestern Area (Freetown)</v>
      </c>
    </row>
    <row r="5238" spans="1:3">
      <c r="A5238" t="s">
        <v>10692</v>
      </c>
      <c r="B5238" t="s">
        <v>4812</v>
      </c>
      <c r="C5238" t="str">
        <f t="shared" si="81"/>
        <v>SLEastern</v>
      </c>
    </row>
    <row r="5239" spans="1:3">
      <c r="A5239" t="s">
        <v>10689</v>
      </c>
      <c r="B5239" t="s">
        <v>4781</v>
      </c>
      <c r="C5239" t="str">
        <f t="shared" si="81"/>
        <v>SLNorthern</v>
      </c>
    </row>
    <row r="5240" spans="1:3">
      <c r="A5240" t="s">
        <v>13493</v>
      </c>
      <c r="B5240" t="s">
        <v>13672</v>
      </c>
      <c r="C5240" t="str">
        <f t="shared" si="81"/>
        <v>SLNorth Western</v>
      </c>
    </row>
    <row r="5241" spans="1:3">
      <c r="A5241" t="s">
        <v>10688</v>
      </c>
      <c r="B5241" t="s">
        <v>3533</v>
      </c>
      <c r="C5241" t="str">
        <f t="shared" si="81"/>
        <v>SLSouthern</v>
      </c>
    </row>
    <row r="5242" spans="1:3">
      <c r="A5242" t="s">
        <v>10705</v>
      </c>
      <c r="B5242" t="s">
        <v>10706</v>
      </c>
      <c r="C5242" t="str">
        <f t="shared" si="81"/>
        <v>SMAcquaviva</v>
      </c>
    </row>
    <row r="5243" spans="1:3">
      <c r="A5243" t="s">
        <v>10699</v>
      </c>
      <c r="B5243" t="s">
        <v>10700</v>
      </c>
      <c r="C5243" t="str">
        <f t="shared" si="81"/>
        <v>SMChiesanuova</v>
      </c>
    </row>
    <row r="5244" spans="1:3">
      <c r="A5244" t="s">
        <v>10693</v>
      </c>
      <c r="B5244" t="s">
        <v>10694</v>
      </c>
      <c r="C5244" t="str">
        <f t="shared" si="81"/>
        <v>SMDomagnano</v>
      </c>
    </row>
    <row r="5245" spans="1:3">
      <c r="A5245" t="s">
        <v>10701</v>
      </c>
      <c r="B5245" t="s">
        <v>10702</v>
      </c>
      <c r="C5245" t="str">
        <f t="shared" si="81"/>
        <v>SMFaetano</v>
      </c>
    </row>
    <row r="5246" spans="1:3">
      <c r="A5246" t="s">
        <v>10707</v>
      </c>
      <c r="B5246" t="s">
        <v>10708</v>
      </c>
      <c r="C5246" t="str">
        <f t="shared" si="81"/>
        <v>SMFiorentino</v>
      </c>
    </row>
    <row r="5247" spans="1:3">
      <c r="A5247" t="s">
        <v>10695</v>
      </c>
      <c r="B5247" t="s">
        <v>10696</v>
      </c>
      <c r="C5247" t="str">
        <f t="shared" si="81"/>
        <v>SMBorgo Maggiore</v>
      </c>
    </row>
    <row r="5248" spans="1:3">
      <c r="A5248" t="s">
        <v>10709</v>
      </c>
      <c r="B5248" t="s">
        <v>2501</v>
      </c>
      <c r="C5248" t="str">
        <f t="shared" si="81"/>
        <v>SMSan Marino</v>
      </c>
    </row>
    <row r="5249" spans="1:3">
      <c r="A5249" t="s">
        <v>10697</v>
      </c>
      <c r="B5249" t="s">
        <v>10698</v>
      </c>
      <c r="C5249" t="str">
        <f t="shared" si="81"/>
        <v>SMMontegiardino</v>
      </c>
    </row>
    <row r="5250" spans="1:3">
      <c r="A5250" t="s">
        <v>10703</v>
      </c>
      <c r="B5250" t="s">
        <v>10704</v>
      </c>
      <c r="C5250" t="str">
        <f t="shared" si="81"/>
        <v>SMSerravalle</v>
      </c>
    </row>
    <row r="5251" spans="1:3">
      <c r="A5251" t="s">
        <v>10731</v>
      </c>
      <c r="B5251" t="s">
        <v>10732</v>
      </c>
      <c r="C5251" t="str">
        <f t="shared" ref="C5251:C5314" si="82">LEFT(A5251,2)&amp;B5251</f>
        <v>SNDiourbel</v>
      </c>
    </row>
    <row r="5252" spans="1:3">
      <c r="A5252" t="s">
        <v>10712</v>
      </c>
      <c r="B5252" t="s">
        <v>10713</v>
      </c>
      <c r="C5252" t="str">
        <f t="shared" si="82"/>
        <v>SNDakar</v>
      </c>
    </row>
    <row r="5253" spans="1:3">
      <c r="A5253" t="s">
        <v>10717</v>
      </c>
      <c r="B5253" t="s">
        <v>10718</v>
      </c>
      <c r="C5253" t="str">
        <f t="shared" si="82"/>
        <v>SNFatick</v>
      </c>
    </row>
    <row r="5254" spans="1:3">
      <c r="A5254" t="s">
        <v>10719</v>
      </c>
      <c r="B5254" t="s">
        <v>10720</v>
      </c>
      <c r="C5254" t="str">
        <f t="shared" si="82"/>
        <v>SNKaffrine</v>
      </c>
    </row>
    <row r="5255" spans="1:3">
      <c r="A5255" t="s">
        <v>10714</v>
      </c>
      <c r="B5255" t="s">
        <v>10715</v>
      </c>
      <c r="C5255" t="str">
        <f t="shared" si="82"/>
        <v>SNKolda</v>
      </c>
    </row>
    <row r="5256" spans="1:3">
      <c r="A5256" t="s">
        <v>10727</v>
      </c>
      <c r="B5256" t="s">
        <v>10728</v>
      </c>
      <c r="C5256" t="str">
        <f t="shared" si="82"/>
        <v>SNKédougou</v>
      </c>
    </row>
    <row r="5257" spans="1:3">
      <c r="A5257" t="s">
        <v>10725</v>
      </c>
      <c r="B5257" t="s">
        <v>10726</v>
      </c>
      <c r="C5257" t="str">
        <f t="shared" si="82"/>
        <v>SNKaolack</v>
      </c>
    </row>
    <row r="5258" spans="1:3">
      <c r="A5258" t="s">
        <v>10729</v>
      </c>
      <c r="B5258" t="s">
        <v>10730</v>
      </c>
      <c r="C5258" t="str">
        <f t="shared" si="82"/>
        <v>SNLouga</v>
      </c>
    </row>
    <row r="5259" spans="1:3">
      <c r="A5259" t="s">
        <v>10733</v>
      </c>
      <c r="B5259" t="s">
        <v>10734</v>
      </c>
      <c r="C5259" t="str">
        <f t="shared" si="82"/>
        <v>SNMatam</v>
      </c>
    </row>
    <row r="5260" spans="1:3">
      <c r="A5260" t="s">
        <v>10710</v>
      </c>
      <c r="B5260" t="s">
        <v>10711</v>
      </c>
      <c r="C5260" t="str">
        <f t="shared" si="82"/>
        <v>SNSédhiou</v>
      </c>
    </row>
    <row r="5261" spans="1:3">
      <c r="A5261" t="s">
        <v>10716</v>
      </c>
      <c r="B5261" t="s">
        <v>10124</v>
      </c>
      <c r="C5261" t="str">
        <f t="shared" si="82"/>
        <v>SNSaint-Louis</v>
      </c>
    </row>
    <row r="5262" spans="1:3">
      <c r="A5262" t="s">
        <v>10735</v>
      </c>
      <c r="B5262" t="s">
        <v>10736</v>
      </c>
      <c r="C5262" t="str">
        <f t="shared" si="82"/>
        <v>SNTambacounda</v>
      </c>
    </row>
    <row r="5263" spans="1:3">
      <c r="A5263" t="s">
        <v>10723</v>
      </c>
      <c r="B5263" t="s">
        <v>10724</v>
      </c>
      <c r="C5263" t="str">
        <f t="shared" si="82"/>
        <v>SNThiès</v>
      </c>
    </row>
    <row r="5264" spans="1:3">
      <c r="A5264" t="s">
        <v>10721</v>
      </c>
      <c r="B5264" t="s">
        <v>10722</v>
      </c>
      <c r="C5264" t="str">
        <f t="shared" si="82"/>
        <v>SNZiguinchor</v>
      </c>
    </row>
    <row r="5265" spans="1:3">
      <c r="A5265" t="s">
        <v>10762</v>
      </c>
      <c r="B5265" t="s">
        <v>10763</v>
      </c>
      <c r="C5265" t="str">
        <f t="shared" si="82"/>
        <v>SOAwdal</v>
      </c>
    </row>
    <row r="5266" spans="1:3">
      <c r="A5266" t="s">
        <v>10751</v>
      </c>
      <c r="B5266" t="s">
        <v>10752</v>
      </c>
      <c r="C5266" t="str">
        <f t="shared" si="82"/>
        <v>SOBakool</v>
      </c>
    </row>
    <row r="5267" spans="1:3">
      <c r="A5267" t="s">
        <v>10760</v>
      </c>
      <c r="B5267" t="s">
        <v>10761</v>
      </c>
      <c r="C5267" t="str">
        <f t="shared" si="82"/>
        <v>SOBanaadir</v>
      </c>
    </row>
    <row r="5268" spans="1:3">
      <c r="A5268" t="s">
        <v>10753</v>
      </c>
      <c r="B5268" t="s">
        <v>6446</v>
      </c>
      <c r="C5268" t="str">
        <f t="shared" si="82"/>
        <v>SOBari</v>
      </c>
    </row>
    <row r="5269" spans="1:3">
      <c r="A5269" t="s">
        <v>10737</v>
      </c>
      <c r="B5269" t="s">
        <v>10738</v>
      </c>
      <c r="C5269" t="str">
        <f t="shared" si="82"/>
        <v>SOBay</v>
      </c>
    </row>
    <row r="5270" spans="1:3">
      <c r="A5270" t="s">
        <v>10754</v>
      </c>
      <c r="B5270" t="s">
        <v>10755</v>
      </c>
      <c r="C5270" t="str">
        <f t="shared" si="82"/>
        <v>SOGalguduud</v>
      </c>
    </row>
    <row r="5271" spans="1:3">
      <c r="A5271" t="s">
        <v>10764</v>
      </c>
      <c r="B5271" t="s">
        <v>10765</v>
      </c>
      <c r="C5271" t="str">
        <f t="shared" si="82"/>
        <v>SOGedo</v>
      </c>
    </row>
    <row r="5272" spans="1:3">
      <c r="A5272" t="s">
        <v>10756</v>
      </c>
      <c r="B5272" t="s">
        <v>10757</v>
      </c>
      <c r="C5272" t="str">
        <f t="shared" si="82"/>
        <v>SOHiiraan</v>
      </c>
    </row>
    <row r="5273" spans="1:3">
      <c r="A5273" t="s">
        <v>10739</v>
      </c>
      <c r="B5273" t="s">
        <v>10740</v>
      </c>
      <c r="C5273" t="str">
        <f t="shared" si="82"/>
        <v>SOJubbada Dhexe</v>
      </c>
    </row>
    <row r="5274" spans="1:3">
      <c r="A5274" t="s">
        <v>10766</v>
      </c>
      <c r="B5274" t="s">
        <v>10767</v>
      </c>
      <c r="C5274" t="str">
        <f t="shared" si="82"/>
        <v>SOJubbada Hoose</v>
      </c>
    </row>
    <row r="5275" spans="1:3">
      <c r="A5275" t="s">
        <v>10741</v>
      </c>
      <c r="B5275" t="s">
        <v>10742</v>
      </c>
      <c r="C5275" t="str">
        <f t="shared" si="82"/>
        <v>SOMudug</v>
      </c>
    </row>
    <row r="5276" spans="1:3">
      <c r="A5276" t="s">
        <v>10768</v>
      </c>
      <c r="B5276" t="s">
        <v>10769</v>
      </c>
      <c r="C5276" t="str">
        <f t="shared" si="82"/>
        <v>SONugaal</v>
      </c>
    </row>
    <row r="5277" spans="1:3">
      <c r="A5277" t="s">
        <v>10743</v>
      </c>
      <c r="B5277" t="s">
        <v>10744</v>
      </c>
      <c r="C5277" t="str">
        <f t="shared" si="82"/>
        <v>SOSanaag</v>
      </c>
    </row>
    <row r="5278" spans="1:3">
      <c r="A5278" t="s">
        <v>10745</v>
      </c>
      <c r="B5278" t="s">
        <v>10746</v>
      </c>
      <c r="C5278" t="str">
        <f t="shared" si="82"/>
        <v>SOShabeellaha Dhexe</v>
      </c>
    </row>
    <row r="5279" spans="1:3">
      <c r="A5279" t="s">
        <v>10758</v>
      </c>
      <c r="B5279" t="s">
        <v>10759</v>
      </c>
      <c r="C5279" t="str">
        <f t="shared" si="82"/>
        <v>SOShabeellaha Hoose</v>
      </c>
    </row>
    <row r="5280" spans="1:3">
      <c r="A5280" t="s">
        <v>10747</v>
      </c>
      <c r="B5280" t="s">
        <v>10748</v>
      </c>
      <c r="C5280" t="str">
        <f t="shared" si="82"/>
        <v>SOSool</v>
      </c>
    </row>
    <row r="5281" spans="1:3">
      <c r="A5281" t="s">
        <v>10770</v>
      </c>
      <c r="B5281" t="s">
        <v>10771</v>
      </c>
      <c r="C5281" t="str">
        <f t="shared" si="82"/>
        <v>SOTogdheer</v>
      </c>
    </row>
    <row r="5282" spans="1:3">
      <c r="A5282" t="s">
        <v>10749</v>
      </c>
      <c r="B5282" t="s">
        <v>10750</v>
      </c>
      <c r="C5282" t="str">
        <f t="shared" si="82"/>
        <v>SOWoqooyi Galbeed</v>
      </c>
    </row>
    <row r="5283" spans="1:3">
      <c r="A5283" t="s">
        <v>10780</v>
      </c>
      <c r="B5283" t="s">
        <v>10781</v>
      </c>
      <c r="C5283" t="str">
        <f t="shared" si="82"/>
        <v>SRBrokopondo</v>
      </c>
    </row>
    <row r="5284" spans="1:3">
      <c r="A5284" t="s">
        <v>10774</v>
      </c>
      <c r="B5284" t="s">
        <v>10775</v>
      </c>
      <c r="C5284" t="str">
        <f t="shared" si="82"/>
        <v>SRCommewijne</v>
      </c>
    </row>
    <row r="5285" spans="1:3">
      <c r="A5285" t="s">
        <v>10788</v>
      </c>
      <c r="B5285" t="s">
        <v>10789</v>
      </c>
      <c r="C5285" t="str">
        <f t="shared" si="82"/>
        <v>SRCoronie</v>
      </c>
    </row>
    <row r="5286" spans="1:3">
      <c r="A5286" t="s">
        <v>10776</v>
      </c>
      <c r="B5286" t="s">
        <v>10777</v>
      </c>
      <c r="C5286" t="str">
        <f t="shared" si="82"/>
        <v>SRMarowijne</v>
      </c>
    </row>
    <row r="5287" spans="1:3">
      <c r="A5287" t="s">
        <v>10782</v>
      </c>
      <c r="B5287" t="s">
        <v>10783</v>
      </c>
      <c r="C5287" t="str">
        <f t="shared" si="82"/>
        <v>SRNickerie</v>
      </c>
    </row>
    <row r="5288" spans="1:3">
      <c r="A5288" t="s">
        <v>10790</v>
      </c>
      <c r="B5288" t="s">
        <v>10791</v>
      </c>
      <c r="C5288" t="str">
        <f t="shared" si="82"/>
        <v>SRParamaribo</v>
      </c>
    </row>
    <row r="5289" spans="1:3">
      <c r="A5289" t="s">
        <v>10784</v>
      </c>
      <c r="B5289" t="s">
        <v>10785</v>
      </c>
      <c r="C5289" t="str">
        <f t="shared" si="82"/>
        <v>SRPara</v>
      </c>
    </row>
    <row r="5290" spans="1:3">
      <c r="A5290" t="s">
        <v>10778</v>
      </c>
      <c r="B5290" t="s">
        <v>10779</v>
      </c>
      <c r="C5290" t="str">
        <f t="shared" si="82"/>
        <v>SRSaramacca</v>
      </c>
    </row>
    <row r="5291" spans="1:3">
      <c r="A5291" t="s">
        <v>10786</v>
      </c>
      <c r="B5291" t="s">
        <v>10787</v>
      </c>
      <c r="C5291" t="str">
        <f t="shared" si="82"/>
        <v>SRSipaliwini</v>
      </c>
    </row>
    <row r="5292" spans="1:3">
      <c r="A5292" t="s">
        <v>10772</v>
      </c>
      <c r="B5292" t="s">
        <v>10773</v>
      </c>
      <c r="C5292" t="str">
        <f t="shared" si="82"/>
        <v>SRWanica</v>
      </c>
    </row>
    <row r="5293" spans="1:3">
      <c r="A5293" t="s">
        <v>10797</v>
      </c>
      <c r="B5293" t="s">
        <v>10798</v>
      </c>
      <c r="C5293" t="str">
        <f t="shared" si="82"/>
        <v>SSNorthern Bahr el Ghazal</v>
      </c>
    </row>
    <row r="5294" spans="1:3">
      <c r="A5294" t="s">
        <v>10792</v>
      </c>
      <c r="B5294" t="s">
        <v>12845</v>
      </c>
      <c r="C5294" t="str">
        <f t="shared" si="82"/>
        <v>SSWestern Bahr el  Ghazal</v>
      </c>
    </row>
    <row r="5295" spans="1:3">
      <c r="A5295" t="s">
        <v>10803</v>
      </c>
      <c r="B5295" t="s">
        <v>10804</v>
      </c>
      <c r="C5295" t="str">
        <f t="shared" si="82"/>
        <v>SSCentral Equatoria</v>
      </c>
    </row>
    <row r="5296" spans="1:3">
      <c r="A5296" t="s">
        <v>10801</v>
      </c>
      <c r="B5296" t="s">
        <v>10802</v>
      </c>
      <c r="C5296" t="str">
        <f t="shared" si="82"/>
        <v>SSEastern Equatoria</v>
      </c>
    </row>
    <row r="5297" spans="1:3">
      <c r="A5297" t="s">
        <v>10805</v>
      </c>
      <c r="B5297" t="s">
        <v>10806</v>
      </c>
      <c r="C5297" t="str">
        <f t="shared" si="82"/>
        <v>SSWestern Equatoria</v>
      </c>
    </row>
    <row r="5298" spans="1:3">
      <c r="A5298" t="s">
        <v>10807</v>
      </c>
      <c r="B5298" t="s">
        <v>10808</v>
      </c>
      <c r="C5298" t="str">
        <f t="shared" si="82"/>
        <v>SSJonglei</v>
      </c>
    </row>
    <row r="5299" spans="1:3">
      <c r="A5299" t="s">
        <v>10809</v>
      </c>
      <c r="B5299" t="s">
        <v>10810</v>
      </c>
      <c r="C5299" t="str">
        <f t="shared" si="82"/>
        <v>SSLakes</v>
      </c>
    </row>
    <row r="5300" spans="1:3">
      <c r="A5300" t="s">
        <v>10793</v>
      </c>
      <c r="B5300" t="s">
        <v>10794</v>
      </c>
      <c r="C5300" t="str">
        <f t="shared" si="82"/>
        <v>SSUpper Nile</v>
      </c>
    </row>
    <row r="5301" spans="1:3">
      <c r="A5301" t="s">
        <v>10795</v>
      </c>
      <c r="B5301" t="s">
        <v>10796</v>
      </c>
      <c r="C5301" t="str">
        <f t="shared" si="82"/>
        <v>SSUnity</v>
      </c>
    </row>
    <row r="5302" spans="1:3">
      <c r="A5302" t="s">
        <v>10799</v>
      </c>
      <c r="B5302" t="s">
        <v>10800</v>
      </c>
      <c r="C5302" t="str">
        <f t="shared" si="82"/>
        <v>SSWarrap</v>
      </c>
    </row>
    <row r="5303" spans="1:3">
      <c r="A5303" t="s">
        <v>10811</v>
      </c>
      <c r="B5303" t="s">
        <v>10812</v>
      </c>
      <c r="C5303" t="str">
        <f t="shared" si="82"/>
        <v>STPríncipe</v>
      </c>
    </row>
    <row r="5304" spans="1:3">
      <c r="A5304" t="s">
        <v>10813</v>
      </c>
      <c r="B5304" t="s">
        <v>10814</v>
      </c>
      <c r="C5304" t="str">
        <f t="shared" si="82"/>
        <v>STSão Tomé</v>
      </c>
    </row>
    <row r="5305" spans="1:3">
      <c r="A5305" t="s">
        <v>10815</v>
      </c>
      <c r="B5305" t="s">
        <v>10816</v>
      </c>
      <c r="C5305" t="str">
        <f t="shared" si="82"/>
        <v>SVAhuachapán</v>
      </c>
    </row>
    <row r="5306" spans="1:3">
      <c r="A5306" t="s">
        <v>10836</v>
      </c>
      <c r="B5306" t="s">
        <v>10837</v>
      </c>
      <c r="C5306" t="str">
        <f t="shared" si="82"/>
        <v>SVCabañas</v>
      </c>
    </row>
    <row r="5307" spans="1:3">
      <c r="A5307" t="s">
        <v>10827</v>
      </c>
      <c r="B5307" t="s">
        <v>10828</v>
      </c>
      <c r="C5307" t="str">
        <f t="shared" si="82"/>
        <v>SVChalatenango</v>
      </c>
    </row>
    <row r="5308" spans="1:3">
      <c r="A5308" t="s">
        <v>10824</v>
      </c>
      <c r="B5308" t="s">
        <v>10825</v>
      </c>
      <c r="C5308" t="str">
        <f t="shared" si="82"/>
        <v>SVCuscatlán</v>
      </c>
    </row>
    <row r="5309" spans="1:3">
      <c r="A5309" t="s">
        <v>10829</v>
      </c>
      <c r="B5309" t="s">
        <v>9053</v>
      </c>
      <c r="C5309" t="str">
        <f t="shared" si="82"/>
        <v>SVLa Libertad</v>
      </c>
    </row>
    <row r="5310" spans="1:3">
      <c r="A5310" t="s">
        <v>10832</v>
      </c>
      <c r="B5310" t="s">
        <v>10833</v>
      </c>
      <c r="C5310" t="str">
        <f t="shared" si="82"/>
        <v>SVMorazán</v>
      </c>
    </row>
    <row r="5311" spans="1:3">
      <c r="A5311" t="s">
        <v>10821</v>
      </c>
      <c r="B5311" t="s">
        <v>3359</v>
      </c>
      <c r="C5311" t="str">
        <f t="shared" si="82"/>
        <v>SVLa Paz</v>
      </c>
    </row>
    <row r="5312" spans="1:3">
      <c r="A5312" t="s">
        <v>10817</v>
      </c>
      <c r="B5312" t="s">
        <v>10818</v>
      </c>
      <c r="C5312" t="str">
        <f t="shared" si="82"/>
        <v>SVSanta Ana</v>
      </c>
    </row>
    <row r="5313" spans="1:3">
      <c r="A5313" t="s">
        <v>10822</v>
      </c>
      <c r="B5313" t="s">
        <v>10823</v>
      </c>
      <c r="C5313" t="str">
        <f t="shared" si="82"/>
        <v>SVSan Miguel</v>
      </c>
    </row>
    <row r="5314" spans="1:3">
      <c r="A5314" t="s">
        <v>10819</v>
      </c>
      <c r="B5314" t="s">
        <v>10820</v>
      </c>
      <c r="C5314" t="str">
        <f t="shared" si="82"/>
        <v>SVSonsonate</v>
      </c>
    </row>
    <row r="5315" spans="1:3">
      <c r="A5315" t="s">
        <v>10826</v>
      </c>
      <c r="B5315" t="s">
        <v>3431</v>
      </c>
      <c r="C5315" t="str">
        <f t="shared" ref="C5315:C5378" si="83">LEFT(A5315,2)&amp;B5315</f>
        <v>SVSan Salvador</v>
      </c>
    </row>
    <row r="5316" spans="1:3">
      <c r="A5316" t="s">
        <v>10830</v>
      </c>
      <c r="B5316" t="s">
        <v>10831</v>
      </c>
      <c r="C5316" t="str">
        <f t="shared" si="83"/>
        <v>SVSan Vicente</v>
      </c>
    </row>
    <row r="5317" spans="1:3">
      <c r="A5317" t="s">
        <v>10838</v>
      </c>
      <c r="B5317" t="s">
        <v>10839</v>
      </c>
      <c r="C5317" t="str">
        <f t="shared" si="83"/>
        <v>SVLa Unión</v>
      </c>
    </row>
    <row r="5318" spans="1:3">
      <c r="A5318" t="s">
        <v>10834</v>
      </c>
      <c r="B5318" t="s">
        <v>10835</v>
      </c>
      <c r="C5318" t="str">
        <f t="shared" si="83"/>
        <v>SVUsulután</v>
      </c>
    </row>
    <row r="5319" spans="1:3">
      <c r="A5319" t="s">
        <v>10850</v>
      </c>
      <c r="B5319" t="s">
        <v>10851</v>
      </c>
      <c r="C5319" t="str">
        <f t="shared" si="83"/>
        <v>SYDimashq</v>
      </c>
    </row>
    <row r="5320" spans="1:3">
      <c r="A5320" t="s">
        <v>10864</v>
      </c>
      <c r="B5320" t="s">
        <v>10865</v>
      </c>
      <c r="C5320" t="str">
        <f t="shared" si="83"/>
        <v>SYDar'ā</v>
      </c>
    </row>
    <row r="5321" spans="1:3">
      <c r="A5321" t="s">
        <v>10840</v>
      </c>
      <c r="B5321" t="s">
        <v>10841</v>
      </c>
      <c r="C5321" t="str">
        <f t="shared" si="83"/>
        <v>SYDayr az Zawr</v>
      </c>
    </row>
    <row r="5322" spans="1:3">
      <c r="A5322" t="s">
        <v>10858</v>
      </c>
      <c r="B5322" t="s">
        <v>10859</v>
      </c>
      <c r="C5322" t="str">
        <f t="shared" si="83"/>
        <v>SYAl Ḩasakah</v>
      </c>
    </row>
    <row r="5323" spans="1:3">
      <c r="A5323" t="s">
        <v>10866</v>
      </c>
      <c r="B5323" t="s">
        <v>10867</v>
      </c>
      <c r="C5323" t="str">
        <f t="shared" si="83"/>
        <v>SYḨimş</v>
      </c>
    </row>
    <row r="5324" spans="1:3">
      <c r="A5324" t="s">
        <v>10860</v>
      </c>
      <c r="B5324" t="s">
        <v>10861</v>
      </c>
      <c r="C5324" t="str">
        <f t="shared" si="83"/>
        <v>SYḨalab</v>
      </c>
    </row>
    <row r="5325" spans="1:3">
      <c r="A5325" t="s">
        <v>10862</v>
      </c>
      <c r="B5325" t="s">
        <v>10863</v>
      </c>
      <c r="C5325" t="str">
        <f t="shared" si="83"/>
        <v>SYḨamāh</v>
      </c>
    </row>
    <row r="5326" spans="1:3">
      <c r="A5326" t="s">
        <v>10852</v>
      </c>
      <c r="B5326" t="s">
        <v>10853</v>
      </c>
      <c r="C5326" t="str">
        <f t="shared" si="83"/>
        <v>SYIdlib</v>
      </c>
    </row>
    <row r="5327" spans="1:3">
      <c r="A5327" t="s">
        <v>10842</v>
      </c>
      <c r="B5327" t="s">
        <v>10843</v>
      </c>
      <c r="C5327" t="str">
        <f t="shared" si="83"/>
        <v>SYAl Lādhiqīyah</v>
      </c>
    </row>
    <row r="5328" spans="1:3">
      <c r="A5328" t="s">
        <v>10846</v>
      </c>
      <c r="B5328" t="s">
        <v>10847</v>
      </c>
      <c r="C5328" t="str">
        <f t="shared" si="83"/>
        <v>SYAl Qunayţirah</v>
      </c>
    </row>
    <row r="5329" spans="1:3">
      <c r="A5329" t="s">
        <v>10844</v>
      </c>
      <c r="B5329" t="s">
        <v>10845</v>
      </c>
      <c r="C5329" t="str">
        <f t="shared" si="83"/>
        <v>SYAr Raqqah</v>
      </c>
    </row>
    <row r="5330" spans="1:3">
      <c r="A5330" t="s">
        <v>10854</v>
      </c>
      <c r="B5330" t="s">
        <v>10855</v>
      </c>
      <c r="C5330" t="str">
        <f t="shared" si="83"/>
        <v>SYRīf Dimashq</v>
      </c>
    </row>
    <row r="5331" spans="1:3">
      <c r="A5331" t="s">
        <v>10848</v>
      </c>
      <c r="B5331" t="s">
        <v>10849</v>
      </c>
      <c r="C5331" t="str">
        <f t="shared" si="83"/>
        <v>SYAs Suwaydā'</v>
      </c>
    </row>
    <row r="5332" spans="1:3">
      <c r="A5332" t="s">
        <v>10856</v>
      </c>
      <c r="B5332" t="s">
        <v>10857</v>
      </c>
      <c r="C5332" t="str">
        <f t="shared" si="83"/>
        <v>SYŢarţūs</v>
      </c>
    </row>
    <row r="5333" spans="1:3">
      <c r="A5333" t="s">
        <v>10872</v>
      </c>
      <c r="B5333" t="s">
        <v>10873</v>
      </c>
      <c r="C5333" t="str">
        <f t="shared" si="83"/>
        <v>SZHhohho</v>
      </c>
    </row>
    <row r="5334" spans="1:3">
      <c r="A5334" t="s">
        <v>10872</v>
      </c>
      <c r="B5334" t="s">
        <v>10873</v>
      </c>
      <c r="C5334" t="str">
        <f t="shared" si="83"/>
        <v>SZHhohho</v>
      </c>
    </row>
    <row r="5335" spans="1:3">
      <c r="A5335" t="s">
        <v>10870</v>
      </c>
      <c r="B5335" t="s">
        <v>10871</v>
      </c>
      <c r="C5335" t="str">
        <f t="shared" si="83"/>
        <v>SZLubombo</v>
      </c>
    </row>
    <row r="5336" spans="1:3">
      <c r="A5336" t="s">
        <v>10870</v>
      </c>
      <c r="B5336" t="s">
        <v>10871</v>
      </c>
      <c r="C5336" t="str">
        <f t="shared" si="83"/>
        <v>SZLubombo</v>
      </c>
    </row>
    <row r="5337" spans="1:3">
      <c r="A5337" t="s">
        <v>10874</v>
      </c>
      <c r="B5337" t="s">
        <v>10875</v>
      </c>
      <c r="C5337" t="str">
        <f t="shared" si="83"/>
        <v>SZManzini</v>
      </c>
    </row>
    <row r="5338" spans="1:3">
      <c r="A5338" t="s">
        <v>10874</v>
      </c>
      <c r="B5338" t="s">
        <v>10875</v>
      </c>
      <c r="C5338" t="str">
        <f t="shared" si="83"/>
        <v>SZManzini</v>
      </c>
    </row>
    <row r="5339" spans="1:3">
      <c r="A5339" t="s">
        <v>10868</v>
      </c>
      <c r="B5339" t="s">
        <v>10869</v>
      </c>
      <c r="C5339" t="str">
        <f t="shared" si="83"/>
        <v>SZShiselweni</v>
      </c>
    </row>
    <row r="5340" spans="1:3">
      <c r="A5340" t="s">
        <v>10868</v>
      </c>
      <c r="B5340" t="s">
        <v>10869</v>
      </c>
      <c r="C5340" t="str">
        <f t="shared" si="83"/>
        <v>SZShiselweni</v>
      </c>
    </row>
    <row r="5341" spans="1:3">
      <c r="A5341" t="s">
        <v>10933</v>
      </c>
      <c r="B5341" t="s">
        <v>10935</v>
      </c>
      <c r="C5341" t="str">
        <f t="shared" si="83"/>
        <v>TDAl Baţḩah</v>
      </c>
    </row>
    <row r="5342" spans="1:3">
      <c r="A5342" t="s">
        <v>10933</v>
      </c>
      <c r="B5342" t="s">
        <v>10934</v>
      </c>
      <c r="C5342" t="str">
        <f t="shared" si="83"/>
        <v>TDBatha</v>
      </c>
    </row>
    <row r="5343" spans="1:3">
      <c r="A5343" t="s">
        <v>10894</v>
      </c>
      <c r="B5343" t="s">
        <v>10895</v>
      </c>
      <c r="C5343" t="str">
        <f t="shared" si="83"/>
        <v>TDBaḩr al Ghazāl</v>
      </c>
    </row>
    <row r="5344" spans="1:3">
      <c r="A5344" t="s">
        <v>10894</v>
      </c>
      <c r="B5344" t="s">
        <v>10896</v>
      </c>
      <c r="C5344" t="str">
        <f t="shared" si="83"/>
        <v>TDBahr el Ghazal</v>
      </c>
    </row>
    <row r="5345" spans="1:3">
      <c r="A5345" t="s">
        <v>10882</v>
      </c>
      <c r="B5345" t="s">
        <v>10883</v>
      </c>
      <c r="C5345" t="str">
        <f t="shared" si="83"/>
        <v>TDBūrkū</v>
      </c>
    </row>
    <row r="5346" spans="1:3">
      <c r="A5346" t="s">
        <v>10882</v>
      </c>
      <c r="B5346" t="s">
        <v>10884</v>
      </c>
      <c r="C5346" t="str">
        <f t="shared" si="83"/>
        <v>TDBorkou</v>
      </c>
    </row>
    <row r="5347" spans="1:3">
      <c r="A5347" t="s">
        <v>10897</v>
      </c>
      <c r="B5347" t="s">
        <v>10898</v>
      </c>
      <c r="C5347" t="str">
        <f t="shared" si="83"/>
        <v>TDShārī Bāqirmī</v>
      </c>
    </row>
    <row r="5348" spans="1:3">
      <c r="A5348" t="s">
        <v>10897</v>
      </c>
      <c r="B5348" t="s">
        <v>10899</v>
      </c>
      <c r="C5348" t="str">
        <f t="shared" si="83"/>
        <v>TDChari-Baguirmi</v>
      </c>
    </row>
    <row r="5349" spans="1:3">
      <c r="A5349" t="s">
        <v>10914</v>
      </c>
      <c r="B5349" t="s">
        <v>10915</v>
      </c>
      <c r="C5349" t="str">
        <f t="shared" si="83"/>
        <v>TDEnnedi-Est</v>
      </c>
    </row>
    <row r="5350" spans="1:3">
      <c r="A5350" t="s">
        <v>10916</v>
      </c>
      <c r="B5350" t="s">
        <v>10917</v>
      </c>
      <c r="C5350" t="str">
        <f t="shared" si="83"/>
        <v>TDEnnedi-Ouest</v>
      </c>
    </row>
    <row r="5351" spans="1:3">
      <c r="A5351" t="s">
        <v>10885</v>
      </c>
      <c r="B5351" t="s">
        <v>10887</v>
      </c>
      <c r="C5351" t="str">
        <f t="shared" si="83"/>
        <v>TDQīrā</v>
      </c>
    </row>
    <row r="5352" spans="1:3">
      <c r="A5352" t="s">
        <v>10885</v>
      </c>
      <c r="B5352" t="s">
        <v>10886</v>
      </c>
      <c r="C5352" t="str">
        <f t="shared" si="83"/>
        <v>TDGuéra</v>
      </c>
    </row>
    <row r="5353" spans="1:3">
      <c r="A5353" t="s">
        <v>10936</v>
      </c>
      <c r="B5353" t="s">
        <v>10937</v>
      </c>
      <c r="C5353" t="str">
        <f t="shared" si="83"/>
        <v>TDḨajjar Lamīs</v>
      </c>
    </row>
    <row r="5354" spans="1:3">
      <c r="A5354" t="s">
        <v>10936</v>
      </c>
      <c r="B5354" t="s">
        <v>10938</v>
      </c>
      <c r="C5354" t="str">
        <f t="shared" si="83"/>
        <v>TDHadjer Lamis</v>
      </c>
    </row>
    <row r="5355" spans="1:3">
      <c r="A5355" t="s">
        <v>10918</v>
      </c>
      <c r="B5355" t="s">
        <v>10919</v>
      </c>
      <c r="C5355" t="str">
        <f t="shared" si="83"/>
        <v>TDKānim</v>
      </c>
    </row>
    <row r="5356" spans="1:3">
      <c r="A5356" t="s">
        <v>10918</v>
      </c>
      <c r="B5356" t="s">
        <v>10920</v>
      </c>
      <c r="C5356" t="str">
        <f t="shared" si="83"/>
        <v>TDKanem</v>
      </c>
    </row>
    <row r="5357" spans="1:3">
      <c r="A5357" t="s">
        <v>10906</v>
      </c>
      <c r="B5357" t="s">
        <v>4530</v>
      </c>
      <c r="C5357" t="str">
        <f t="shared" si="83"/>
        <v>TDAl Buḩayrah</v>
      </c>
    </row>
    <row r="5358" spans="1:3">
      <c r="A5358" t="s">
        <v>10906</v>
      </c>
      <c r="B5358" t="s">
        <v>10907</v>
      </c>
      <c r="C5358" t="str">
        <f t="shared" si="83"/>
        <v>TDLac</v>
      </c>
    </row>
    <row r="5359" spans="1:3">
      <c r="A5359" t="s">
        <v>10900</v>
      </c>
      <c r="B5359" t="s">
        <v>10902</v>
      </c>
      <c r="C5359" t="str">
        <f t="shared" si="83"/>
        <v>TDLūqūn al Gharbī</v>
      </c>
    </row>
    <row r="5360" spans="1:3">
      <c r="A5360" t="s">
        <v>10900</v>
      </c>
      <c r="B5360" t="s">
        <v>10901</v>
      </c>
      <c r="C5360" t="str">
        <f t="shared" si="83"/>
        <v>TDLogone-Occidental</v>
      </c>
    </row>
    <row r="5361" spans="1:3">
      <c r="A5361" t="s">
        <v>10876</v>
      </c>
      <c r="B5361" t="s">
        <v>10877</v>
      </c>
      <c r="C5361" t="str">
        <f t="shared" si="83"/>
        <v>TDLūqūn ash Sharqī</v>
      </c>
    </row>
    <row r="5362" spans="1:3">
      <c r="A5362" t="s">
        <v>10876</v>
      </c>
      <c r="B5362" t="s">
        <v>10878</v>
      </c>
      <c r="C5362" t="str">
        <f t="shared" si="83"/>
        <v>TDLogone-Oriental</v>
      </c>
    </row>
    <row r="5363" spans="1:3">
      <c r="A5363" t="s">
        <v>10903</v>
      </c>
      <c r="B5363" t="s">
        <v>10905</v>
      </c>
      <c r="C5363" t="str">
        <f t="shared" si="83"/>
        <v>TDMāndūl</v>
      </c>
    </row>
    <row r="5364" spans="1:3">
      <c r="A5364" t="s">
        <v>10903</v>
      </c>
      <c r="B5364" t="s">
        <v>10904</v>
      </c>
      <c r="C5364" t="str">
        <f t="shared" si="83"/>
        <v>TDMandoul</v>
      </c>
    </row>
    <row r="5365" spans="1:3">
      <c r="A5365" t="s">
        <v>10921</v>
      </c>
      <c r="B5365" t="s">
        <v>10922</v>
      </c>
      <c r="C5365" t="str">
        <f t="shared" si="83"/>
        <v>TDShārī al Awsaţ</v>
      </c>
    </row>
    <row r="5366" spans="1:3">
      <c r="A5366" t="s">
        <v>10921</v>
      </c>
      <c r="B5366" t="s">
        <v>10923</v>
      </c>
      <c r="C5366" t="str">
        <f t="shared" si="83"/>
        <v>TDMoyen-Chari</v>
      </c>
    </row>
    <row r="5367" spans="1:3">
      <c r="A5367" t="s">
        <v>10908</v>
      </c>
      <c r="B5367" t="s">
        <v>10909</v>
      </c>
      <c r="C5367" t="str">
        <f t="shared" si="83"/>
        <v>TDMāyū Kībbī ash Sharqī</v>
      </c>
    </row>
    <row r="5368" spans="1:3">
      <c r="A5368" t="s">
        <v>10908</v>
      </c>
      <c r="B5368" t="s">
        <v>10910</v>
      </c>
      <c r="C5368" t="str">
        <f t="shared" si="83"/>
        <v>TDMayo-Kebbi-Est</v>
      </c>
    </row>
    <row r="5369" spans="1:3">
      <c r="A5369" t="s">
        <v>10939</v>
      </c>
      <c r="B5369" t="s">
        <v>10940</v>
      </c>
      <c r="C5369" t="str">
        <f t="shared" si="83"/>
        <v>TDMāyū Kībbī al Gharbī</v>
      </c>
    </row>
    <row r="5370" spans="1:3">
      <c r="A5370" t="s">
        <v>10939</v>
      </c>
      <c r="B5370" t="s">
        <v>10941</v>
      </c>
      <c r="C5370" t="str">
        <f t="shared" si="83"/>
        <v>TDMayo-Kebbi-Ouest</v>
      </c>
    </row>
    <row r="5371" spans="1:3">
      <c r="A5371" t="s">
        <v>10924</v>
      </c>
      <c r="B5371" t="s">
        <v>10925</v>
      </c>
      <c r="C5371" t="str">
        <f t="shared" si="83"/>
        <v>TDMadīnat Injamīnā</v>
      </c>
    </row>
    <row r="5372" spans="1:3">
      <c r="A5372" t="s">
        <v>10924</v>
      </c>
      <c r="B5372" t="s">
        <v>10926</v>
      </c>
      <c r="C5372" t="str">
        <f t="shared" si="83"/>
        <v>TDVille de Ndjamena</v>
      </c>
    </row>
    <row r="5373" spans="1:3">
      <c r="A5373" t="s">
        <v>10927</v>
      </c>
      <c r="B5373" t="s">
        <v>10928</v>
      </c>
      <c r="C5373" t="str">
        <f t="shared" si="83"/>
        <v>TDWaddāy</v>
      </c>
    </row>
    <row r="5374" spans="1:3">
      <c r="A5374" t="s">
        <v>10927</v>
      </c>
      <c r="B5374" t="s">
        <v>10929</v>
      </c>
      <c r="C5374" t="str">
        <f t="shared" si="83"/>
        <v>TDOuaddaï</v>
      </c>
    </row>
    <row r="5375" spans="1:3">
      <c r="A5375" t="s">
        <v>10930</v>
      </c>
      <c r="B5375" t="s">
        <v>10932</v>
      </c>
      <c r="C5375" t="str">
        <f t="shared" si="83"/>
        <v>TDSalāmāt</v>
      </c>
    </row>
    <row r="5376" spans="1:3">
      <c r="A5376" t="s">
        <v>10930</v>
      </c>
      <c r="B5376" t="s">
        <v>10931</v>
      </c>
      <c r="C5376" t="str">
        <f t="shared" si="83"/>
        <v>TDSalamat</v>
      </c>
    </row>
    <row r="5377" spans="1:3">
      <c r="A5377" t="s">
        <v>10879</v>
      </c>
      <c r="B5377" t="s">
        <v>10881</v>
      </c>
      <c r="C5377" t="str">
        <f t="shared" si="83"/>
        <v>TDSīlā</v>
      </c>
    </row>
    <row r="5378" spans="1:3">
      <c r="A5378" t="s">
        <v>10879</v>
      </c>
      <c r="B5378" t="s">
        <v>10880</v>
      </c>
      <c r="C5378" t="str">
        <f t="shared" si="83"/>
        <v>TDSila</v>
      </c>
    </row>
    <row r="5379" spans="1:3">
      <c r="A5379" t="s">
        <v>10888</v>
      </c>
      <c r="B5379" t="s">
        <v>10889</v>
      </c>
      <c r="C5379" t="str">
        <f t="shared" ref="C5379:C5442" si="84">LEFT(A5379,2)&amp;B5379</f>
        <v>TDTānjilī</v>
      </c>
    </row>
    <row r="5380" spans="1:3">
      <c r="A5380" t="s">
        <v>10888</v>
      </c>
      <c r="B5380" t="s">
        <v>10890</v>
      </c>
      <c r="C5380" t="str">
        <f t="shared" si="84"/>
        <v>TDTandjilé</v>
      </c>
    </row>
    <row r="5381" spans="1:3">
      <c r="A5381" t="s">
        <v>10891</v>
      </c>
      <c r="B5381" t="s">
        <v>10892</v>
      </c>
      <c r="C5381" t="str">
        <f t="shared" si="84"/>
        <v>TDTibastī</v>
      </c>
    </row>
    <row r="5382" spans="1:3">
      <c r="A5382" t="s">
        <v>10891</v>
      </c>
      <c r="B5382" t="s">
        <v>10893</v>
      </c>
      <c r="C5382" t="str">
        <f t="shared" si="84"/>
        <v>TDTibesti</v>
      </c>
    </row>
    <row r="5383" spans="1:3">
      <c r="A5383" t="s">
        <v>10911</v>
      </c>
      <c r="B5383" t="s">
        <v>10913</v>
      </c>
      <c r="C5383" t="str">
        <f t="shared" si="84"/>
        <v>TDWādī Fīrā</v>
      </c>
    </row>
    <row r="5384" spans="1:3">
      <c r="A5384" t="s">
        <v>10911</v>
      </c>
      <c r="B5384" t="s">
        <v>10912</v>
      </c>
      <c r="C5384" t="str">
        <f t="shared" si="84"/>
        <v>TDWadi Fira</v>
      </c>
    </row>
    <row r="5385" spans="1:3">
      <c r="A5385" t="s">
        <v>10942</v>
      </c>
      <c r="B5385" t="s">
        <v>12846</v>
      </c>
      <c r="C5385" t="str">
        <f t="shared" si="84"/>
        <v>TGCentrale</v>
      </c>
    </row>
    <row r="5386" spans="1:3">
      <c r="A5386" t="s">
        <v>10943</v>
      </c>
      <c r="B5386" t="s">
        <v>10944</v>
      </c>
      <c r="C5386" t="str">
        <f t="shared" si="84"/>
        <v>TGKara</v>
      </c>
    </row>
    <row r="5387" spans="1:3">
      <c r="A5387" t="s">
        <v>10946</v>
      </c>
      <c r="B5387" t="s">
        <v>10947</v>
      </c>
      <c r="C5387" t="str">
        <f t="shared" si="84"/>
        <v>TGMaritime (Région)</v>
      </c>
    </row>
    <row r="5388" spans="1:3">
      <c r="A5388" t="s">
        <v>10948</v>
      </c>
      <c r="B5388" t="s">
        <v>3703</v>
      </c>
      <c r="C5388" t="str">
        <f t="shared" si="84"/>
        <v>TGPlateaux</v>
      </c>
    </row>
    <row r="5389" spans="1:3">
      <c r="A5389" t="s">
        <v>10945</v>
      </c>
      <c r="B5389" t="s">
        <v>3794</v>
      </c>
      <c r="C5389" t="str">
        <f t="shared" si="84"/>
        <v>TGSavanes</v>
      </c>
    </row>
    <row r="5390" spans="1:3">
      <c r="A5390" t="s">
        <v>11001</v>
      </c>
      <c r="B5390" t="s">
        <v>11002</v>
      </c>
      <c r="C5390" t="str">
        <f t="shared" si="84"/>
        <v>THKrung Thep Maha Nakhon</v>
      </c>
    </row>
    <row r="5391" spans="1:3">
      <c r="A5391" t="s">
        <v>11040</v>
      </c>
      <c r="B5391" t="s">
        <v>11041</v>
      </c>
      <c r="C5391" t="str">
        <f t="shared" si="84"/>
        <v>THSamut Prakan</v>
      </c>
    </row>
    <row r="5392" spans="1:3">
      <c r="A5392" t="s">
        <v>11060</v>
      </c>
      <c r="B5392" t="s">
        <v>11061</v>
      </c>
      <c r="C5392" t="str">
        <f t="shared" si="84"/>
        <v>THNonthaburi</v>
      </c>
    </row>
    <row r="5393" spans="1:3">
      <c r="A5393" t="s">
        <v>11084</v>
      </c>
      <c r="B5393" t="s">
        <v>11085</v>
      </c>
      <c r="C5393" t="str">
        <f t="shared" si="84"/>
        <v>THPathum Thani</v>
      </c>
    </row>
    <row r="5394" spans="1:3">
      <c r="A5394" t="s">
        <v>10969</v>
      </c>
      <c r="B5394" t="s">
        <v>10970</v>
      </c>
      <c r="C5394" t="str">
        <f t="shared" si="84"/>
        <v>THPhra Nakhon Si Ayutthaya</v>
      </c>
    </row>
    <row r="5395" spans="1:3">
      <c r="A5395" t="s">
        <v>11086</v>
      </c>
      <c r="B5395" t="s">
        <v>11087</v>
      </c>
      <c r="C5395" t="str">
        <f t="shared" si="84"/>
        <v>THAng Thong</v>
      </c>
    </row>
    <row r="5396" spans="1:3">
      <c r="A5396" t="s">
        <v>10949</v>
      </c>
      <c r="B5396" t="s">
        <v>10950</v>
      </c>
      <c r="C5396" t="str">
        <f t="shared" si="84"/>
        <v>THLop Buri</v>
      </c>
    </row>
    <row r="5397" spans="1:3">
      <c r="A5397" t="s">
        <v>11042</v>
      </c>
      <c r="B5397" t="s">
        <v>11043</v>
      </c>
      <c r="C5397" t="str">
        <f t="shared" si="84"/>
        <v>THSing Buri</v>
      </c>
    </row>
    <row r="5398" spans="1:3">
      <c r="A5398" t="s">
        <v>11088</v>
      </c>
      <c r="B5398" t="s">
        <v>11089</v>
      </c>
      <c r="C5398" t="str">
        <f t="shared" si="84"/>
        <v>THChai Nat</v>
      </c>
    </row>
    <row r="5399" spans="1:3">
      <c r="A5399" t="s">
        <v>11044</v>
      </c>
      <c r="B5399" t="s">
        <v>11045</v>
      </c>
      <c r="C5399" t="str">
        <f t="shared" si="84"/>
        <v>THSaraburi</v>
      </c>
    </row>
    <row r="5400" spans="1:3">
      <c r="A5400" t="s">
        <v>10971</v>
      </c>
      <c r="B5400" t="s">
        <v>10972</v>
      </c>
      <c r="C5400" t="str">
        <f t="shared" si="84"/>
        <v>THChon Buri</v>
      </c>
    </row>
    <row r="5401" spans="1:3">
      <c r="A5401" t="s">
        <v>11023</v>
      </c>
      <c r="B5401" t="s">
        <v>1708</v>
      </c>
      <c r="C5401" t="str">
        <f t="shared" si="84"/>
        <v>THRayong</v>
      </c>
    </row>
    <row r="5402" spans="1:3">
      <c r="A5402" t="s">
        <v>11024</v>
      </c>
      <c r="B5402" t="s">
        <v>11025</v>
      </c>
      <c r="C5402" t="str">
        <f t="shared" si="84"/>
        <v>THChanthaburi</v>
      </c>
    </row>
    <row r="5403" spans="1:3">
      <c r="A5403" t="s">
        <v>10985</v>
      </c>
      <c r="B5403" t="s">
        <v>10986</v>
      </c>
      <c r="C5403" t="str">
        <f t="shared" si="84"/>
        <v>THTrat</v>
      </c>
    </row>
    <row r="5404" spans="1:3">
      <c r="A5404" t="s">
        <v>10951</v>
      </c>
      <c r="B5404" t="s">
        <v>10952</v>
      </c>
      <c r="C5404" t="str">
        <f t="shared" si="84"/>
        <v>THChachoengsao</v>
      </c>
    </row>
    <row r="5405" spans="1:3">
      <c r="A5405" t="s">
        <v>11062</v>
      </c>
      <c r="B5405" t="s">
        <v>11063</v>
      </c>
      <c r="C5405" t="str">
        <f t="shared" si="84"/>
        <v>THPrachin Buri</v>
      </c>
    </row>
    <row r="5406" spans="1:3">
      <c r="A5406" t="s">
        <v>11064</v>
      </c>
      <c r="B5406" t="s">
        <v>11065</v>
      </c>
      <c r="C5406" t="str">
        <f t="shared" si="84"/>
        <v>THNakhon Nayok</v>
      </c>
    </row>
    <row r="5407" spans="1:3">
      <c r="A5407" t="s">
        <v>10987</v>
      </c>
      <c r="B5407" t="s">
        <v>10988</v>
      </c>
      <c r="C5407" t="str">
        <f t="shared" si="84"/>
        <v>THSa Kaeo</v>
      </c>
    </row>
    <row r="5408" spans="1:3">
      <c r="A5408" t="s">
        <v>11090</v>
      </c>
      <c r="B5408" t="s">
        <v>11091</v>
      </c>
      <c r="C5408" t="str">
        <f t="shared" si="84"/>
        <v>THNakhon Ratchasima</v>
      </c>
    </row>
    <row r="5409" spans="1:3">
      <c r="A5409" t="s">
        <v>11066</v>
      </c>
      <c r="B5409" t="s">
        <v>11067</v>
      </c>
      <c r="C5409" t="str">
        <f t="shared" si="84"/>
        <v>THBuri Ram</v>
      </c>
    </row>
    <row r="5410" spans="1:3">
      <c r="A5410" t="s">
        <v>11092</v>
      </c>
      <c r="B5410" t="s">
        <v>11093</v>
      </c>
      <c r="C5410" t="str">
        <f t="shared" si="84"/>
        <v>THSurin</v>
      </c>
    </row>
    <row r="5411" spans="1:3">
      <c r="A5411" t="s">
        <v>11068</v>
      </c>
      <c r="B5411" t="s">
        <v>11069</v>
      </c>
      <c r="C5411" t="str">
        <f t="shared" si="84"/>
        <v>THSi Sa Ket</v>
      </c>
    </row>
    <row r="5412" spans="1:3">
      <c r="A5412" t="s">
        <v>11046</v>
      </c>
      <c r="B5412" t="s">
        <v>11047</v>
      </c>
      <c r="C5412" t="str">
        <f t="shared" si="84"/>
        <v>THUbon Ratchathani</v>
      </c>
    </row>
    <row r="5413" spans="1:3">
      <c r="A5413" t="s">
        <v>10953</v>
      </c>
      <c r="B5413" t="s">
        <v>10954</v>
      </c>
      <c r="C5413" t="str">
        <f t="shared" si="84"/>
        <v>THYasothon</v>
      </c>
    </row>
    <row r="5414" spans="1:3">
      <c r="A5414" t="s">
        <v>11048</v>
      </c>
      <c r="B5414" t="s">
        <v>11049</v>
      </c>
      <c r="C5414" t="str">
        <f t="shared" si="84"/>
        <v>THChaiyaphum</v>
      </c>
    </row>
    <row r="5415" spans="1:3">
      <c r="A5415" t="s">
        <v>10989</v>
      </c>
      <c r="B5415" t="s">
        <v>10990</v>
      </c>
      <c r="C5415" t="str">
        <f t="shared" si="84"/>
        <v>THAmnat Charoen</v>
      </c>
    </row>
    <row r="5416" spans="1:3">
      <c r="A5416" t="s">
        <v>11021</v>
      </c>
      <c r="B5416" t="s">
        <v>11022</v>
      </c>
      <c r="C5416" t="str">
        <f t="shared" si="84"/>
        <v>THBueng Kan</v>
      </c>
    </row>
    <row r="5417" spans="1:3">
      <c r="A5417" t="s">
        <v>10955</v>
      </c>
      <c r="B5417" t="s">
        <v>10956</v>
      </c>
      <c r="C5417" t="str">
        <f t="shared" si="84"/>
        <v>THNong Bua Lam Phu</v>
      </c>
    </row>
    <row r="5418" spans="1:3">
      <c r="A5418" t="s">
        <v>11070</v>
      </c>
      <c r="B5418" t="s">
        <v>11071</v>
      </c>
      <c r="C5418" t="str">
        <f t="shared" si="84"/>
        <v>THKhon Kaen</v>
      </c>
    </row>
    <row r="5419" spans="1:3">
      <c r="A5419" t="s">
        <v>11050</v>
      </c>
      <c r="B5419" t="s">
        <v>11051</v>
      </c>
      <c r="C5419" t="str">
        <f t="shared" si="84"/>
        <v>THUdon Thani</v>
      </c>
    </row>
    <row r="5420" spans="1:3">
      <c r="A5420" t="s">
        <v>10991</v>
      </c>
      <c r="B5420" t="s">
        <v>10992</v>
      </c>
      <c r="C5420" t="str">
        <f t="shared" si="84"/>
        <v>THLoei</v>
      </c>
    </row>
    <row r="5421" spans="1:3">
      <c r="A5421" t="s">
        <v>11003</v>
      </c>
      <c r="B5421" t="s">
        <v>11004</v>
      </c>
      <c r="C5421" t="str">
        <f t="shared" si="84"/>
        <v>THNong Khai</v>
      </c>
    </row>
    <row r="5422" spans="1:3">
      <c r="A5422" t="s">
        <v>11052</v>
      </c>
      <c r="B5422" t="s">
        <v>11053</v>
      </c>
      <c r="C5422" t="str">
        <f t="shared" si="84"/>
        <v>THMaha Sarakham</v>
      </c>
    </row>
    <row r="5423" spans="1:3">
      <c r="A5423" t="s">
        <v>10993</v>
      </c>
      <c r="B5423" t="s">
        <v>10994</v>
      </c>
      <c r="C5423" t="str">
        <f t="shared" si="84"/>
        <v>THRoi Et</v>
      </c>
    </row>
    <row r="5424" spans="1:3">
      <c r="A5424" t="s">
        <v>10957</v>
      </c>
      <c r="B5424" t="s">
        <v>10958</v>
      </c>
      <c r="C5424" t="str">
        <f t="shared" si="84"/>
        <v>THKalasin</v>
      </c>
    </row>
    <row r="5425" spans="1:3">
      <c r="A5425" t="s">
        <v>10973</v>
      </c>
      <c r="B5425" t="s">
        <v>10974</v>
      </c>
      <c r="C5425" t="str">
        <f t="shared" si="84"/>
        <v>THSakon Nakhon</v>
      </c>
    </row>
    <row r="5426" spans="1:3">
      <c r="A5426" t="s">
        <v>10959</v>
      </c>
      <c r="B5426" t="s">
        <v>10960</v>
      </c>
      <c r="C5426" t="str">
        <f t="shared" si="84"/>
        <v>THNakhon Phanom</v>
      </c>
    </row>
    <row r="5427" spans="1:3">
      <c r="A5427" t="s">
        <v>10975</v>
      </c>
      <c r="B5427" t="s">
        <v>10976</v>
      </c>
      <c r="C5427" t="str">
        <f t="shared" si="84"/>
        <v>THMukdahan</v>
      </c>
    </row>
    <row r="5428" spans="1:3">
      <c r="A5428" t="s">
        <v>11072</v>
      </c>
      <c r="B5428" t="s">
        <v>11073</v>
      </c>
      <c r="C5428" t="str">
        <f t="shared" si="84"/>
        <v>THChiang Mai</v>
      </c>
    </row>
    <row r="5429" spans="1:3">
      <c r="A5429" t="s">
        <v>11005</v>
      </c>
      <c r="B5429" t="s">
        <v>11006</v>
      </c>
      <c r="C5429" t="str">
        <f t="shared" si="84"/>
        <v>THLamphun</v>
      </c>
    </row>
    <row r="5430" spans="1:3">
      <c r="A5430" t="s">
        <v>10977</v>
      </c>
      <c r="B5430" t="s">
        <v>10978</v>
      </c>
      <c r="C5430" t="str">
        <f t="shared" si="84"/>
        <v>THLampang</v>
      </c>
    </row>
    <row r="5431" spans="1:3">
      <c r="A5431" t="s">
        <v>11074</v>
      </c>
      <c r="B5431" t="s">
        <v>11075</v>
      </c>
      <c r="C5431" t="str">
        <f t="shared" si="84"/>
        <v>THUttaradit</v>
      </c>
    </row>
    <row r="5432" spans="1:3">
      <c r="A5432" t="s">
        <v>10961</v>
      </c>
      <c r="B5432" t="s">
        <v>10962</v>
      </c>
      <c r="C5432" t="str">
        <f t="shared" si="84"/>
        <v>THPhrae</v>
      </c>
    </row>
    <row r="5433" spans="1:3">
      <c r="A5433" t="s">
        <v>11026</v>
      </c>
      <c r="B5433" t="s">
        <v>11027</v>
      </c>
      <c r="C5433" t="str">
        <f t="shared" si="84"/>
        <v>THNan</v>
      </c>
    </row>
    <row r="5434" spans="1:3">
      <c r="A5434" t="s">
        <v>11028</v>
      </c>
      <c r="B5434" t="s">
        <v>11029</v>
      </c>
      <c r="C5434" t="str">
        <f t="shared" si="84"/>
        <v>THPhayao</v>
      </c>
    </row>
    <row r="5435" spans="1:3">
      <c r="A5435" t="s">
        <v>11007</v>
      </c>
      <c r="B5435" t="s">
        <v>11008</v>
      </c>
      <c r="C5435" t="str">
        <f t="shared" si="84"/>
        <v>THChiang Rai</v>
      </c>
    </row>
    <row r="5436" spans="1:3">
      <c r="A5436" t="s">
        <v>10979</v>
      </c>
      <c r="B5436" t="s">
        <v>10980</v>
      </c>
      <c r="C5436" t="str">
        <f t="shared" si="84"/>
        <v>THMae Hong Son</v>
      </c>
    </row>
    <row r="5437" spans="1:3">
      <c r="A5437" t="s">
        <v>11030</v>
      </c>
      <c r="B5437" t="s">
        <v>11031</v>
      </c>
      <c r="C5437" t="str">
        <f t="shared" si="84"/>
        <v>THNakhon Sawan</v>
      </c>
    </row>
    <row r="5438" spans="1:3">
      <c r="A5438" t="s">
        <v>10981</v>
      </c>
      <c r="B5438" t="s">
        <v>10982</v>
      </c>
      <c r="C5438" t="str">
        <f t="shared" si="84"/>
        <v>THUthai Thani</v>
      </c>
    </row>
    <row r="5439" spans="1:3">
      <c r="A5439" t="s">
        <v>11076</v>
      </c>
      <c r="B5439" t="s">
        <v>11077</v>
      </c>
      <c r="C5439" t="str">
        <f t="shared" si="84"/>
        <v>THKamphaeng Phet</v>
      </c>
    </row>
    <row r="5440" spans="1:3">
      <c r="A5440" t="s">
        <v>11009</v>
      </c>
      <c r="B5440" t="s">
        <v>11010</v>
      </c>
      <c r="C5440" t="str">
        <f t="shared" si="84"/>
        <v>THTak</v>
      </c>
    </row>
    <row r="5441" spans="1:3">
      <c r="A5441" t="s">
        <v>11078</v>
      </c>
      <c r="B5441" t="s">
        <v>11079</v>
      </c>
      <c r="C5441" t="str">
        <f t="shared" si="84"/>
        <v>THSukhothai</v>
      </c>
    </row>
    <row r="5442" spans="1:3">
      <c r="A5442" t="s">
        <v>11032</v>
      </c>
      <c r="B5442" t="s">
        <v>11033</v>
      </c>
      <c r="C5442" t="str">
        <f t="shared" si="84"/>
        <v>THPhitsanulok</v>
      </c>
    </row>
    <row r="5443" spans="1:3">
      <c r="A5443" t="s">
        <v>10963</v>
      </c>
      <c r="B5443" t="s">
        <v>10964</v>
      </c>
      <c r="C5443" t="str">
        <f t="shared" ref="C5443:C5506" si="85">LEFT(A5443,2)&amp;B5443</f>
        <v>THPhichit</v>
      </c>
    </row>
    <row r="5444" spans="1:3">
      <c r="A5444" t="s">
        <v>11034</v>
      </c>
      <c r="B5444" t="s">
        <v>11035</v>
      </c>
      <c r="C5444" t="str">
        <f t="shared" si="85"/>
        <v>THPhetchabun</v>
      </c>
    </row>
    <row r="5445" spans="1:3">
      <c r="A5445" t="s">
        <v>11011</v>
      </c>
      <c r="B5445" t="s">
        <v>11012</v>
      </c>
      <c r="C5445" t="str">
        <f t="shared" si="85"/>
        <v>THRatchaburi</v>
      </c>
    </row>
    <row r="5446" spans="1:3">
      <c r="A5446" t="s">
        <v>11094</v>
      </c>
      <c r="B5446" t="s">
        <v>11095</v>
      </c>
      <c r="C5446" t="str">
        <f t="shared" si="85"/>
        <v>THKanchanaburi</v>
      </c>
    </row>
    <row r="5447" spans="1:3">
      <c r="A5447" t="s">
        <v>10995</v>
      </c>
      <c r="B5447" t="s">
        <v>10996</v>
      </c>
      <c r="C5447" t="str">
        <f t="shared" si="85"/>
        <v>THSuphan Buri</v>
      </c>
    </row>
    <row r="5448" spans="1:3">
      <c r="A5448" t="s">
        <v>11096</v>
      </c>
      <c r="B5448" t="s">
        <v>11097</v>
      </c>
      <c r="C5448" t="str">
        <f t="shared" si="85"/>
        <v>THNakhon Pathom</v>
      </c>
    </row>
    <row r="5449" spans="1:3">
      <c r="A5449" t="s">
        <v>10997</v>
      </c>
      <c r="B5449" t="s">
        <v>10998</v>
      </c>
      <c r="C5449" t="str">
        <f t="shared" si="85"/>
        <v>THSamut Sakhon</v>
      </c>
    </row>
    <row r="5450" spans="1:3">
      <c r="A5450" t="s">
        <v>11054</v>
      </c>
      <c r="B5450" t="s">
        <v>11055</v>
      </c>
      <c r="C5450" t="str">
        <f t="shared" si="85"/>
        <v>THSamut Songkhram</v>
      </c>
    </row>
    <row r="5451" spans="1:3">
      <c r="A5451" t="s">
        <v>11080</v>
      </c>
      <c r="B5451" t="s">
        <v>11081</v>
      </c>
      <c r="C5451" t="str">
        <f t="shared" si="85"/>
        <v>THPhetchaburi</v>
      </c>
    </row>
    <row r="5452" spans="1:3">
      <c r="A5452" t="s">
        <v>11013</v>
      </c>
      <c r="B5452" t="s">
        <v>11014</v>
      </c>
      <c r="C5452" t="str">
        <f t="shared" si="85"/>
        <v>THPrachuap Khiri Khan</v>
      </c>
    </row>
    <row r="5453" spans="1:3">
      <c r="A5453" t="s">
        <v>10965</v>
      </c>
      <c r="B5453" t="s">
        <v>10966</v>
      </c>
      <c r="C5453" t="str">
        <f t="shared" si="85"/>
        <v>THNakhon Si Thammarat</v>
      </c>
    </row>
    <row r="5454" spans="1:3">
      <c r="A5454" t="s">
        <v>11082</v>
      </c>
      <c r="B5454" t="s">
        <v>11083</v>
      </c>
      <c r="C5454" t="str">
        <f t="shared" si="85"/>
        <v>THKrabi</v>
      </c>
    </row>
    <row r="5455" spans="1:3">
      <c r="A5455" t="s">
        <v>11015</v>
      </c>
      <c r="B5455" t="s">
        <v>11016</v>
      </c>
      <c r="C5455" t="str">
        <f t="shared" si="85"/>
        <v>THPhangnga</v>
      </c>
    </row>
    <row r="5456" spans="1:3">
      <c r="A5456" t="s">
        <v>11098</v>
      </c>
      <c r="B5456" t="s">
        <v>1753</v>
      </c>
      <c r="C5456" t="str">
        <f t="shared" si="85"/>
        <v>THPhuket</v>
      </c>
    </row>
    <row r="5457" spans="1:3">
      <c r="A5457" t="s">
        <v>10999</v>
      </c>
      <c r="B5457" t="s">
        <v>11000</v>
      </c>
      <c r="C5457" t="str">
        <f t="shared" si="85"/>
        <v>THSurat Thani</v>
      </c>
    </row>
    <row r="5458" spans="1:3">
      <c r="A5458" t="s">
        <v>10983</v>
      </c>
      <c r="B5458" t="s">
        <v>10984</v>
      </c>
      <c r="C5458" t="str">
        <f t="shared" si="85"/>
        <v>THRanong</v>
      </c>
    </row>
    <row r="5459" spans="1:3">
      <c r="A5459" t="s">
        <v>11099</v>
      </c>
      <c r="B5459" t="s">
        <v>11100</v>
      </c>
      <c r="C5459" t="str">
        <f t="shared" si="85"/>
        <v>THChumphon</v>
      </c>
    </row>
    <row r="5460" spans="1:3">
      <c r="A5460" t="s">
        <v>11056</v>
      </c>
      <c r="B5460" t="s">
        <v>11057</v>
      </c>
      <c r="C5460" t="str">
        <f t="shared" si="85"/>
        <v>THSongkhla</v>
      </c>
    </row>
    <row r="5461" spans="1:3">
      <c r="A5461" t="s">
        <v>11101</v>
      </c>
      <c r="B5461" t="s">
        <v>11102</v>
      </c>
      <c r="C5461" t="str">
        <f t="shared" si="85"/>
        <v>THSatun</v>
      </c>
    </row>
    <row r="5462" spans="1:3">
      <c r="A5462" t="s">
        <v>11017</v>
      </c>
      <c r="B5462" t="s">
        <v>11018</v>
      </c>
      <c r="C5462" t="str">
        <f t="shared" si="85"/>
        <v>THTrang</v>
      </c>
    </row>
    <row r="5463" spans="1:3">
      <c r="A5463" t="s">
        <v>11019</v>
      </c>
      <c r="B5463" t="s">
        <v>11020</v>
      </c>
      <c r="C5463" t="str">
        <f t="shared" si="85"/>
        <v>THPhatthalung</v>
      </c>
    </row>
    <row r="5464" spans="1:3">
      <c r="A5464" t="s">
        <v>11036</v>
      </c>
      <c r="B5464" t="s">
        <v>11037</v>
      </c>
      <c r="C5464" t="str">
        <f t="shared" si="85"/>
        <v>THPattani</v>
      </c>
    </row>
    <row r="5465" spans="1:3">
      <c r="A5465" t="s">
        <v>11038</v>
      </c>
      <c r="B5465" t="s">
        <v>11039</v>
      </c>
      <c r="C5465" t="str">
        <f t="shared" si="85"/>
        <v>THYala</v>
      </c>
    </row>
    <row r="5466" spans="1:3">
      <c r="A5466" t="s">
        <v>11058</v>
      </c>
      <c r="B5466" t="s">
        <v>11059</v>
      </c>
      <c r="C5466" t="str">
        <f t="shared" si="85"/>
        <v>THNarathiwat</v>
      </c>
    </row>
    <row r="5467" spans="1:3">
      <c r="A5467" t="s">
        <v>10967</v>
      </c>
      <c r="B5467" t="s">
        <v>10968</v>
      </c>
      <c r="C5467" t="str">
        <f t="shared" si="85"/>
        <v>THPhatthaya</v>
      </c>
    </row>
    <row r="5468" spans="1:3">
      <c r="A5468" t="s">
        <v>11103</v>
      </c>
      <c r="B5468" t="s">
        <v>11104</v>
      </c>
      <c r="C5468" t="str">
        <f t="shared" si="85"/>
        <v>TJKhatlon</v>
      </c>
    </row>
    <row r="5469" spans="1:3">
      <c r="A5469" t="s">
        <v>11105</v>
      </c>
      <c r="B5469" t="s">
        <v>11106</v>
      </c>
      <c r="C5469" t="str">
        <f t="shared" si="85"/>
        <v>TJSughd</v>
      </c>
    </row>
    <row r="5470" spans="1:3">
      <c r="A5470" t="s">
        <v>11109</v>
      </c>
      <c r="B5470" t="s">
        <v>11110</v>
      </c>
      <c r="C5470" t="str">
        <f t="shared" si="85"/>
        <v>TJKŭhistoni Badakhshon</v>
      </c>
    </row>
    <row r="5471" spans="1:3">
      <c r="A5471" t="s">
        <v>11107</v>
      </c>
      <c r="B5471" t="s">
        <v>11108</v>
      </c>
      <c r="C5471" t="str">
        <f t="shared" si="85"/>
        <v>TJDushanbe</v>
      </c>
    </row>
    <row r="5472" spans="1:3">
      <c r="A5472" t="s">
        <v>12736</v>
      </c>
      <c r="B5472" t="s">
        <v>13673</v>
      </c>
      <c r="C5472" t="str">
        <f t="shared" si="85"/>
        <v>TJnohiyahoi tobei jumhurí</v>
      </c>
    </row>
    <row r="5473" spans="1:3">
      <c r="A5473" t="s">
        <v>11121</v>
      </c>
      <c r="B5473" t="s">
        <v>11122</v>
      </c>
      <c r="C5473" t="str">
        <f t="shared" si="85"/>
        <v>TLAileu</v>
      </c>
    </row>
    <row r="5474" spans="1:3">
      <c r="A5474" t="s">
        <v>11121</v>
      </c>
      <c r="B5474" t="s">
        <v>11122</v>
      </c>
      <c r="C5474" t="str">
        <f t="shared" si="85"/>
        <v>TLAileu</v>
      </c>
    </row>
    <row r="5475" spans="1:3">
      <c r="A5475" t="s">
        <v>11136</v>
      </c>
      <c r="B5475" t="s">
        <v>11138</v>
      </c>
      <c r="C5475" t="str">
        <f t="shared" si="85"/>
        <v>TLAinaro</v>
      </c>
    </row>
    <row r="5476" spans="1:3">
      <c r="A5476" t="s">
        <v>11136</v>
      </c>
      <c r="B5476" t="s">
        <v>11137</v>
      </c>
      <c r="C5476" t="str">
        <f t="shared" si="85"/>
        <v>TLAinaru</v>
      </c>
    </row>
    <row r="5477" spans="1:3">
      <c r="A5477" t="s">
        <v>11139</v>
      </c>
      <c r="B5477" t="s">
        <v>11140</v>
      </c>
      <c r="C5477" t="str">
        <f t="shared" si="85"/>
        <v>TLBaucau</v>
      </c>
    </row>
    <row r="5478" spans="1:3">
      <c r="A5478" t="s">
        <v>11139</v>
      </c>
      <c r="B5478" t="s">
        <v>11141</v>
      </c>
      <c r="C5478" t="str">
        <f t="shared" si="85"/>
        <v>TLBaukau</v>
      </c>
    </row>
    <row r="5479" spans="1:3">
      <c r="A5479" t="s">
        <v>11113</v>
      </c>
      <c r="B5479" t="s">
        <v>11115</v>
      </c>
      <c r="C5479" t="str">
        <f t="shared" si="85"/>
        <v>TLBobonaro</v>
      </c>
    </row>
    <row r="5480" spans="1:3">
      <c r="A5480" t="s">
        <v>11113</v>
      </c>
      <c r="B5480" t="s">
        <v>11114</v>
      </c>
      <c r="C5480" t="str">
        <f t="shared" si="85"/>
        <v>TLBobonaru</v>
      </c>
    </row>
    <row r="5481" spans="1:3">
      <c r="A5481" t="s">
        <v>11116</v>
      </c>
      <c r="B5481" t="s">
        <v>11117</v>
      </c>
      <c r="C5481" t="str">
        <f t="shared" si="85"/>
        <v>TLCova Lima</v>
      </c>
    </row>
    <row r="5482" spans="1:3">
      <c r="A5482" t="s">
        <v>11116</v>
      </c>
      <c r="B5482" t="s">
        <v>11118</v>
      </c>
      <c r="C5482" t="str">
        <f t="shared" si="85"/>
        <v>TLKovalima</v>
      </c>
    </row>
    <row r="5483" spans="1:3">
      <c r="A5483" t="s">
        <v>11128</v>
      </c>
      <c r="B5483" t="s">
        <v>11129</v>
      </c>
      <c r="C5483" t="str">
        <f t="shared" si="85"/>
        <v>TLDíli</v>
      </c>
    </row>
    <row r="5484" spans="1:3">
      <c r="A5484" t="s">
        <v>11128</v>
      </c>
      <c r="B5484" t="s">
        <v>11129</v>
      </c>
      <c r="C5484" t="str">
        <f t="shared" si="85"/>
        <v>TLDíli</v>
      </c>
    </row>
    <row r="5485" spans="1:3">
      <c r="A5485" t="s">
        <v>11111</v>
      </c>
      <c r="B5485" t="s">
        <v>11112</v>
      </c>
      <c r="C5485" t="str">
        <f t="shared" si="85"/>
        <v>TLErmera</v>
      </c>
    </row>
    <row r="5486" spans="1:3">
      <c r="A5486" t="s">
        <v>11111</v>
      </c>
      <c r="B5486" t="s">
        <v>11112</v>
      </c>
      <c r="C5486" t="str">
        <f t="shared" si="85"/>
        <v>TLErmera</v>
      </c>
    </row>
    <row r="5487" spans="1:3">
      <c r="A5487" t="s">
        <v>11142</v>
      </c>
      <c r="B5487" t="s">
        <v>11143</v>
      </c>
      <c r="C5487" t="str">
        <f t="shared" si="85"/>
        <v>TLLautém</v>
      </c>
    </row>
    <row r="5488" spans="1:3">
      <c r="A5488" t="s">
        <v>11142</v>
      </c>
      <c r="B5488" t="s">
        <v>13675</v>
      </c>
      <c r="C5488" t="str">
        <f t="shared" si="85"/>
        <v>TLLautein</v>
      </c>
    </row>
    <row r="5489" spans="1:3">
      <c r="A5489" t="s">
        <v>11130</v>
      </c>
      <c r="B5489" t="s">
        <v>11132</v>
      </c>
      <c r="C5489" t="str">
        <f t="shared" si="85"/>
        <v>TLLiquiça</v>
      </c>
    </row>
    <row r="5490" spans="1:3">
      <c r="A5490" t="s">
        <v>11130</v>
      </c>
      <c r="B5490" t="s">
        <v>11131</v>
      </c>
      <c r="C5490" t="str">
        <f t="shared" si="85"/>
        <v>TLLikisá</v>
      </c>
    </row>
    <row r="5491" spans="1:3">
      <c r="A5491" t="s">
        <v>11119</v>
      </c>
      <c r="B5491" t="s">
        <v>11120</v>
      </c>
      <c r="C5491" t="str">
        <f t="shared" si="85"/>
        <v>TLManufahi</v>
      </c>
    </row>
    <row r="5492" spans="1:3">
      <c r="A5492" t="s">
        <v>11119</v>
      </c>
      <c r="B5492" t="s">
        <v>11120</v>
      </c>
      <c r="C5492" t="str">
        <f t="shared" si="85"/>
        <v>TLManufahi</v>
      </c>
    </row>
    <row r="5493" spans="1:3">
      <c r="A5493" t="s">
        <v>11133</v>
      </c>
      <c r="B5493" t="s">
        <v>11135</v>
      </c>
      <c r="C5493" t="str">
        <f t="shared" si="85"/>
        <v>TLManatuto</v>
      </c>
    </row>
    <row r="5494" spans="1:3">
      <c r="A5494" t="s">
        <v>11133</v>
      </c>
      <c r="B5494" t="s">
        <v>11134</v>
      </c>
      <c r="C5494" t="str">
        <f t="shared" si="85"/>
        <v>TLManatutu</v>
      </c>
    </row>
    <row r="5495" spans="1:3">
      <c r="A5495" t="s">
        <v>11125</v>
      </c>
      <c r="B5495" t="s">
        <v>11126</v>
      </c>
      <c r="C5495" t="str">
        <f t="shared" si="85"/>
        <v>TLViqueque</v>
      </c>
    </row>
    <row r="5496" spans="1:3">
      <c r="A5496" t="s">
        <v>11125</v>
      </c>
      <c r="B5496" t="s">
        <v>11127</v>
      </c>
      <c r="C5496" t="str">
        <f t="shared" si="85"/>
        <v>TLVikeke</v>
      </c>
    </row>
    <row r="5497" spans="1:3">
      <c r="A5497" t="s">
        <v>11123</v>
      </c>
      <c r="B5497" t="s">
        <v>13674</v>
      </c>
      <c r="C5497" t="str">
        <f t="shared" si="85"/>
        <v>TLOé-Cusse Ambeno</v>
      </c>
    </row>
    <row r="5498" spans="1:3">
      <c r="A5498" t="s">
        <v>11123</v>
      </c>
      <c r="B5498" t="s">
        <v>11124</v>
      </c>
      <c r="C5498" t="str">
        <f t="shared" si="85"/>
        <v>TLOekusi-Ambenu</v>
      </c>
    </row>
    <row r="5499" spans="1:3">
      <c r="A5499" t="s">
        <v>11154</v>
      </c>
      <c r="B5499" t="s">
        <v>11155</v>
      </c>
      <c r="C5499" t="str">
        <f t="shared" si="85"/>
        <v>TMAşgabat</v>
      </c>
    </row>
    <row r="5500" spans="1:3">
      <c r="A5500" t="s">
        <v>11152</v>
      </c>
      <c r="B5500" t="s">
        <v>11153</v>
      </c>
      <c r="C5500" t="str">
        <f t="shared" si="85"/>
        <v>TMAhal</v>
      </c>
    </row>
    <row r="5501" spans="1:3">
      <c r="A5501" t="s">
        <v>11144</v>
      </c>
      <c r="B5501" t="s">
        <v>11145</v>
      </c>
      <c r="C5501" t="str">
        <f t="shared" si="85"/>
        <v>TMBalkan</v>
      </c>
    </row>
    <row r="5502" spans="1:3">
      <c r="A5502" t="s">
        <v>11146</v>
      </c>
      <c r="B5502" t="s">
        <v>11147</v>
      </c>
      <c r="C5502" t="str">
        <f t="shared" si="85"/>
        <v>TMDaşoguz</v>
      </c>
    </row>
    <row r="5503" spans="1:3">
      <c r="A5503" t="s">
        <v>11148</v>
      </c>
      <c r="B5503" t="s">
        <v>11149</v>
      </c>
      <c r="C5503" t="str">
        <f t="shared" si="85"/>
        <v>TMLebap</v>
      </c>
    </row>
    <row r="5504" spans="1:3">
      <c r="A5504" t="s">
        <v>11150</v>
      </c>
      <c r="B5504" t="s">
        <v>11151</v>
      </c>
      <c r="C5504" t="str">
        <f t="shared" si="85"/>
        <v>TMMary</v>
      </c>
    </row>
    <row r="5505" spans="1:3">
      <c r="A5505" t="s">
        <v>11186</v>
      </c>
      <c r="B5505" t="s">
        <v>11187</v>
      </c>
      <c r="C5505" t="str">
        <f t="shared" si="85"/>
        <v>TNTunis</v>
      </c>
    </row>
    <row r="5506" spans="1:3">
      <c r="A5506" t="s">
        <v>11156</v>
      </c>
      <c r="B5506" t="s">
        <v>11157</v>
      </c>
      <c r="C5506" t="str">
        <f t="shared" si="85"/>
        <v>TNL'Ariana</v>
      </c>
    </row>
    <row r="5507" spans="1:3">
      <c r="A5507" t="s">
        <v>11176</v>
      </c>
      <c r="B5507" t="s">
        <v>11177</v>
      </c>
      <c r="C5507" t="str">
        <f t="shared" ref="C5507:C5570" si="86">LEFT(A5507,2)&amp;B5507</f>
        <v>TNBen Arous</v>
      </c>
    </row>
    <row r="5508" spans="1:3">
      <c r="A5508" t="s">
        <v>11188</v>
      </c>
      <c r="B5508" t="s">
        <v>11189</v>
      </c>
      <c r="C5508" t="str">
        <f t="shared" si="86"/>
        <v>TNLa Manouba</v>
      </c>
    </row>
    <row r="5509" spans="1:3">
      <c r="A5509" t="s">
        <v>11158</v>
      </c>
      <c r="B5509" t="s">
        <v>11159</v>
      </c>
      <c r="C5509" t="str">
        <f t="shared" si="86"/>
        <v>TNNabeul</v>
      </c>
    </row>
    <row r="5510" spans="1:3">
      <c r="A5510" t="s">
        <v>11198</v>
      </c>
      <c r="B5510" t="s">
        <v>11199</v>
      </c>
      <c r="C5510" t="str">
        <f t="shared" si="86"/>
        <v>TNZaghouan</v>
      </c>
    </row>
    <row r="5511" spans="1:3">
      <c r="A5511" t="s">
        <v>11170</v>
      </c>
      <c r="B5511" t="s">
        <v>11171</v>
      </c>
      <c r="C5511" t="str">
        <f t="shared" si="86"/>
        <v>TNBizerte</v>
      </c>
    </row>
    <row r="5512" spans="1:3">
      <c r="A5512" t="s">
        <v>11190</v>
      </c>
      <c r="B5512" t="s">
        <v>11191</v>
      </c>
      <c r="C5512" t="str">
        <f t="shared" si="86"/>
        <v>TNBéja</v>
      </c>
    </row>
    <row r="5513" spans="1:3">
      <c r="A5513" t="s">
        <v>11200</v>
      </c>
      <c r="B5513" t="s">
        <v>11201</v>
      </c>
      <c r="C5513" t="str">
        <f t="shared" si="86"/>
        <v>TNJendouba</v>
      </c>
    </row>
    <row r="5514" spans="1:3">
      <c r="A5514" t="s">
        <v>11202</v>
      </c>
      <c r="B5514" t="s">
        <v>11203</v>
      </c>
      <c r="C5514" t="str">
        <f t="shared" si="86"/>
        <v>TNLe Kef</v>
      </c>
    </row>
    <row r="5515" spans="1:3">
      <c r="A5515" t="s">
        <v>11162</v>
      </c>
      <c r="B5515" t="s">
        <v>11163</v>
      </c>
      <c r="C5515" t="str">
        <f t="shared" si="86"/>
        <v>TNSiliana</v>
      </c>
    </row>
    <row r="5516" spans="1:3">
      <c r="A5516" t="s">
        <v>11164</v>
      </c>
      <c r="B5516" t="s">
        <v>11165</v>
      </c>
      <c r="C5516" t="str">
        <f t="shared" si="86"/>
        <v>TNKairouan</v>
      </c>
    </row>
    <row r="5517" spans="1:3">
      <c r="A5517" t="s">
        <v>11178</v>
      </c>
      <c r="B5517" t="s">
        <v>11179</v>
      </c>
      <c r="C5517" t="str">
        <f t="shared" si="86"/>
        <v>TNKasserine</v>
      </c>
    </row>
    <row r="5518" spans="1:3">
      <c r="A5518" t="s">
        <v>11180</v>
      </c>
      <c r="B5518" t="s">
        <v>11181</v>
      </c>
      <c r="C5518" t="str">
        <f t="shared" si="86"/>
        <v>TNSidi Bouzid</v>
      </c>
    </row>
    <row r="5519" spans="1:3">
      <c r="A5519" t="s">
        <v>11172</v>
      </c>
      <c r="B5519" t="s">
        <v>11173</v>
      </c>
      <c r="C5519" t="str">
        <f t="shared" si="86"/>
        <v>TNSousse</v>
      </c>
    </row>
    <row r="5520" spans="1:3">
      <c r="A5520" t="s">
        <v>11166</v>
      </c>
      <c r="B5520" t="s">
        <v>11167</v>
      </c>
      <c r="C5520" t="str">
        <f t="shared" si="86"/>
        <v>TNMonastir</v>
      </c>
    </row>
    <row r="5521" spans="1:3">
      <c r="A5521" t="s">
        <v>11182</v>
      </c>
      <c r="B5521" t="s">
        <v>11183</v>
      </c>
      <c r="C5521" t="str">
        <f t="shared" si="86"/>
        <v>TNMahdia</v>
      </c>
    </row>
    <row r="5522" spans="1:3">
      <c r="A5522" t="s">
        <v>11192</v>
      </c>
      <c r="B5522" t="s">
        <v>11193</v>
      </c>
      <c r="C5522" t="str">
        <f t="shared" si="86"/>
        <v>TNSfax</v>
      </c>
    </row>
    <row r="5523" spans="1:3">
      <c r="A5523" t="s">
        <v>11174</v>
      </c>
      <c r="B5523" t="s">
        <v>11175</v>
      </c>
      <c r="C5523" t="str">
        <f t="shared" si="86"/>
        <v>TNGafsa</v>
      </c>
    </row>
    <row r="5524" spans="1:3">
      <c r="A5524" t="s">
        <v>11160</v>
      </c>
      <c r="B5524" t="s">
        <v>11161</v>
      </c>
      <c r="C5524" t="str">
        <f t="shared" si="86"/>
        <v>TNTozeur</v>
      </c>
    </row>
    <row r="5525" spans="1:3">
      <c r="A5525" t="s">
        <v>11184</v>
      </c>
      <c r="B5525" t="s">
        <v>11185</v>
      </c>
      <c r="C5525" t="str">
        <f t="shared" si="86"/>
        <v>TNKébili</v>
      </c>
    </row>
    <row r="5526" spans="1:3">
      <c r="A5526" t="s">
        <v>11194</v>
      </c>
      <c r="B5526" t="s">
        <v>11195</v>
      </c>
      <c r="C5526" t="str">
        <f t="shared" si="86"/>
        <v>TNGabès</v>
      </c>
    </row>
    <row r="5527" spans="1:3">
      <c r="A5527" t="s">
        <v>11196</v>
      </c>
      <c r="B5527" t="s">
        <v>11197</v>
      </c>
      <c r="C5527" t="str">
        <f t="shared" si="86"/>
        <v>TNMédenine</v>
      </c>
    </row>
    <row r="5528" spans="1:3">
      <c r="A5528" t="s">
        <v>11168</v>
      </c>
      <c r="B5528" t="s">
        <v>11169</v>
      </c>
      <c r="C5528" t="str">
        <f t="shared" si="86"/>
        <v>TNTataouine</v>
      </c>
    </row>
    <row r="5529" spans="1:3">
      <c r="A5529" t="s">
        <v>11204</v>
      </c>
      <c r="B5529" t="s">
        <v>11205</v>
      </c>
      <c r="C5529" t="str">
        <f t="shared" si="86"/>
        <v>TO'Eua</v>
      </c>
    </row>
    <row r="5530" spans="1:3">
      <c r="A5530" t="s">
        <v>11204</v>
      </c>
      <c r="B5530" t="s">
        <v>11205</v>
      </c>
      <c r="C5530" t="str">
        <f t="shared" si="86"/>
        <v>TO'Eua</v>
      </c>
    </row>
    <row r="5531" spans="1:3">
      <c r="A5531" t="s">
        <v>11208</v>
      </c>
      <c r="B5531" t="s">
        <v>11209</v>
      </c>
      <c r="C5531" t="str">
        <f t="shared" si="86"/>
        <v>TOHa'apai</v>
      </c>
    </row>
    <row r="5532" spans="1:3">
      <c r="A5532" t="s">
        <v>11208</v>
      </c>
      <c r="B5532" t="s">
        <v>11209</v>
      </c>
      <c r="C5532" t="str">
        <f t="shared" si="86"/>
        <v>TOHa'apai</v>
      </c>
    </row>
    <row r="5533" spans="1:3">
      <c r="A5533" t="s">
        <v>11210</v>
      </c>
      <c r="B5533" t="s">
        <v>11211</v>
      </c>
      <c r="C5533" t="str">
        <f t="shared" si="86"/>
        <v>TONiuas</v>
      </c>
    </row>
    <row r="5534" spans="1:3">
      <c r="A5534" t="s">
        <v>11210</v>
      </c>
      <c r="B5534" t="s">
        <v>11211</v>
      </c>
      <c r="C5534" t="str">
        <f t="shared" si="86"/>
        <v>TONiuas</v>
      </c>
    </row>
    <row r="5535" spans="1:3">
      <c r="A5535" t="s">
        <v>11212</v>
      </c>
      <c r="B5535" t="s">
        <v>11213</v>
      </c>
      <c r="C5535" t="str">
        <f t="shared" si="86"/>
        <v>TOTongatapu</v>
      </c>
    </row>
    <row r="5536" spans="1:3">
      <c r="A5536" t="s">
        <v>11212</v>
      </c>
      <c r="B5536" t="s">
        <v>11213</v>
      </c>
      <c r="C5536" t="str">
        <f t="shared" si="86"/>
        <v>TOTongatapu</v>
      </c>
    </row>
    <row r="5537" spans="1:3">
      <c r="A5537" t="s">
        <v>11206</v>
      </c>
      <c r="B5537" t="s">
        <v>11207</v>
      </c>
      <c r="C5537" t="str">
        <f t="shared" si="86"/>
        <v>TOVava'u</v>
      </c>
    </row>
    <row r="5538" spans="1:3">
      <c r="A5538" t="s">
        <v>11206</v>
      </c>
      <c r="B5538" t="s">
        <v>11207</v>
      </c>
      <c r="C5538" t="str">
        <f t="shared" si="86"/>
        <v>TOVava'u</v>
      </c>
    </row>
    <row r="5539" spans="1:3">
      <c r="A5539" t="s">
        <v>11294</v>
      </c>
      <c r="B5539" t="s">
        <v>11295</v>
      </c>
      <c r="C5539" t="str">
        <f t="shared" si="86"/>
        <v>TRAdana</v>
      </c>
    </row>
    <row r="5540" spans="1:3">
      <c r="A5540" t="s">
        <v>11256</v>
      </c>
      <c r="B5540" t="s">
        <v>11257</v>
      </c>
      <c r="C5540" t="str">
        <f t="shared" si="86"/>
        <v>TRAdıyaman</v>
      </c>
    </row>
    <row r="5541" spans="1:3">
      <c r="A5541" t="s">
        <v>11232</v>
      </c>
      <c r="B5541" t="s">
        <v>11233</v>
      </c>
      <c r="C5541" t="str">
        <f t="shared" si="86"/>
        <v>TRAfyonkarahisar</v>
      </c>
    </row>
    <row r="5542" spans="1:3">
      <c r="A5542" t="s">
        <v>11334</v>
      </c>
      <c r="B5542" t="s">
        <v>11335</v>
      </c>
      <c r="C5542" t="str">
        <f t="shared" si="86"/>
        <v>TRAğrı</v>
      </c>
    </row>
    <row r="5543" spans="1:3">
      <c r="A5543" t="s">
        <v>11258</v>
      </c>
      <c r="B5543" t="s">
        <v>11259</v>
      </c>
      <c r="C5543" t="str">
        <f t="shared" si="86"/>
        <v>TRAmasya</v>
      </c>
    </row>
    <row r="5544" spans="1:3">
      <c r="A5544" t="s">
        <v>11336</v>
      </c>
      <c r="B5544" t="s">
        <v>11337</v>
      </c>
      <c r="C5544" t="str">
        <f t="shared" si="86"/>
        <v>TRAnkara</v>
      </c>
    </row>
    <row r="5545" spans="1:3">
      <c r="A5545" t="s">
        <v>11338</v>
      </c>
      <c r="B5545" t="s">
        <v>11339</v>
      </c>
      <c r="C5545" t="str">
        <f t="shared" si="86"/>
        <v>TRAntalya</v>
      </c>
    </row>
    <row r="5546" spans="1:3">
      <c r="A5546" t="s">
        <v>11234</v>
      </c>
      <c r="B5546" t="s">
        <v>11235</v>
      </c>
      <c r="C5546" t="str">
        <f t="shared" si="86"/>
        <v>TRArtvin</v>
      </c>
    </row>
    <row r="5547" spans="1:3">
      <c r="A5547" t="s">
        <v>11340</v>
      </c>
      <c r="B5547" t="s">
        <v>11341</v>
      </c>
      <c r="C5547" t="str">
        <f t="shared" si="86"/>
        <v>TRAydın</v>
      </c>
    </row>
    <row r="5548" spans="1:3">
      <c r="A5548" t="s">
        <v>11360</v>
      </c>
      <c r="B5548" t="s">
        <v>11361</v>
      </c>
      <c r="C5548" t="str">
        <f t="shared" si="86"/>
        <v>TRBalıkesir</v>
      </c>
    </row>
    <row r="5549" spans="1:3">
      <c r="A5549" t="s">
        <v>11260</v>
      </c>
      <c r="B5549" t="s">
        <v>11261</v>
      </c>
      <c r="C5549" t="str">
        <f t="shared" si="86"/>
        <v>TRBilecik</v>
      </c>
    </row>
    <row r="5550" spans="1:3">
      <c r="A5550" t="s">
        <v>11342</v>
      </c>
      <c r="B5550" t="s">
        <v>11343</v>
      </c>
      <c r="C5550" t="str">
        <f t="shared" si="86"/>
        <v>TRBingöl</v>
      </c>
    </row>
    <row r="5551" spans="1:3">
      <c r="A5551" t="s">
        <v>11262</v>
      </c>
      <c r="B5551" t="s">
        <v>11263</v>
      </c>
      <c r="C5551" t="str">
        <f t="shared" si="86"/>
        <v>TRBitlis</v>
      </c>
    </row>
    <row r="5552" spans="1:3">
      <c r="A5552" t="s">
        <v>11278</v>
      </c>
      <c r="B5552" t="s">
        <v>11279</v>
      </c>
      <c r="C5552" t="str">
        <f t="shared" si="86"/>
        <v>TRBolu</v>
      </c>
    </row>
    <row r="5553" spans="1:3">
      <c r="A5553" t="s">
        <v>11236</v>
      </c>
      <c r="B5553" t="s">
        <v>11237</v>
      </c>
      <c r="C5553" t="str">
        <f t="shared" si="86"/>
        <v>TRBurdur</v>
      </c>
    </row>
    <row r="5554" spans="1:3">
      <c r="A5554" t="s">
        <v>11296</v>
      </c>
      <c r="B5554" t="s">
        <v>11297</v>
      </c>
      <c r="C5554" t="str">
        <f t="shared" si="86"/>
        <v>TRBursa</v>
      </c>
    </row>
    <row r="5555" spans="1:3">
      <c r="A5555" t="s">
        <v>11264</v>
      </c>
      <c r="B5555" t="s">
        <v>11265</v>
      </c>
      <c r="C5555" t="str">
        <f t="shared" si="86"/>
        <v>TRÇanakkale</v>
      </c>
    </row>
    <row r="5556" spans="1:3">
      <c r="A5556" t="s">
        <v>11362</v>
      </c>
      <c r="B5556" t="s">
        <v>11363</v>
      </c>
      <c r="C5556" t="str">
        <f t="shared" si="86"/>
        <v>TRÇankırı</v>
      </c>
    </row>
    <row r="5557" spans="1:3">
      <c r="A5557" t="s">
        <v>11298</v>
      </c>
      <c r="B5557" t="s">
        <v>11299</v>
      </c>
      <c r="C5557" t="str">
        <f t="shared" si="86"/>
        <v>TRÇorum</v>
      </c>
    </row>
    <row r="5558" spans="1:3">
      <c r="A5558" t="s">
        <v>11300</v>
      </c>
      <c r="B5558" t="s">
        <v>11301</v>
      </c>
      <c r="C5558" t="str">
        <f t="shared" si="86"/>
        <v>TRDenizli</v>
      </c>
    </row>
    <row r="5559" spans="1:3">
      <c r="A5559" t="s">
        <v>11302</v>
      </c>
      <c r="B5559" t="s">
        <v>11303</v>
      </c>
      <c r="C5559" t="str">
        <f t="shared" si="86"/>
        <v>TRDiyarbakır</v>
      </c>
    </row>
    <row r="5560" spans="1:3">
      <c r="A5560" t="s">
        <v>11238</v>
      </c>
      <c r="B5560" t="s">
        <v>11239</v>
      </c>
      <c r="C5560" t="str">
        <f t="shared" si="86"/>
        <v>TREdirne</v>
      </c>
    </row>
    <row r="5561" spans="1:3">
      <c r="A5561" t="s">
        <v>11344</v>
      </c>
      <c r="B5561" t="s">
        <v>11345</v>
      </c>
      <c r="C5561" t="str">
        <f t="shared" si="86"/>
        <v>TRElazığ</v>
      </c>
    </row>
    <row r="5562" spans="1:3">
      <c r="A5562" t="s">
        <v>11304</v>
      </c>
      <c r="B5562" t="s">
        <v>11305</v>
      </c>
      <c r="C5562" t="str">
        <f t="shared" si="86"/>
        <v>TRErzincan</v>
      </c>
    </row>
    <row r="5563" spans="1:3">
      <c r="A5563" t="s">
        <v>11240</v>
      </c>
      <c r="B5563" t="s">
        <v>11241</v>
      </c>
      <c r="C5563" t="str">
        <f t="shared" si="86"/>
        <v>TRErzurum</v>
      </c>
    </row>
    <row r="5564" spans="1:3">
      <c r="A5564" t="s">
        <v>11346</v>
      </c>
      <c r="B5564" t="s">
        <v>11347</v>
      </c>
      <c r="C5564" t="str">
        <f t="shared" si="86"/>
        <v>TREskişehir</v>
      </c>
    </row>
    <row r="5565" spans="1:3">
      <c r="A5565" t="s">
        <v>11242</v>
      </c>
      <c r="B5565" t="s">
        <v>11243</v>
      </c>
      <c r="C5565" t="str">
        <f t="shared" si="86"/>
        <v>TRGaziantep</v>
      </c>
    </row>
    <row r="5566" spans="1:3">
      <c r="A5566" t="s">
        <v>11306</v>
      </c>
      <c r="B5566" t="s">
        <v>11307</v>
      </c>
      <c r="C5566" t="str">
        <f t="shared" si="86"/>
        <v>TRGiresun</v>
      </c>
    </row>
    <row r="5567" spans="1:3">
      <c r="A5567" t="s">
        <v>11244</v>
      </c>
      <c r="B5567" t="s">
        <v>11245</v>
      </c>
      <c r="C5567" t="str">
        <f t="shared" si="86"/>
        <v>TRGümüşhane</v>
      </c>
    </row>
    <row r="5568" spans="1:3">
      <c r="A5568" t="s">
        <v>11364</v>
      </c>
      <c r="B5568" t="s">
        <v>11365</v>
      </c>
      <c r="C5568" t="str">
        <f t="shared" si="86"/>
        <v>TRHakkâri</v>
      </c>
    </row>
    <row r="5569" spans="1:3">
      <c r="A5569" t="s">
        <v>11366</v>
      </c>
      <c r="B5569" t="s">
        <v>11367</v>
      </c>
      <c r="C5569" t="str">
        <f t="shared" si="86"/>
        <v>TRHatay</v>
      </c>
    </row>
    <row r="5570" spans="1:3">
      <c r="A5570" t="s">
        <v>11368</v>
      </c>
      <c r="B5570" t="s">
        <v>11369</v>
      </c>
      <c r="C5570" t="str">
        <f t="shared" si="86"/>
        <v>TRIsparta</v>
      </c>
    </row>
    <row r="5571" spans="1:3">
      <c r="A5571" t="s">
        <v>11308</v>
      </c>
      <c r="B5571" t="s">
        <v>11309</v>
      </c>
      <c r="C5571" t="str">
        <f t="shared" ref="C5571:C5634" si="87">LEFT(A5571,2)&amp;B5571</f>
        <v>TRMersin</v>
      </c>
    </row>
    <row r="5572" spans="1:3">
      <c r="A5572" t="s">
        <v>11214</v>
      </c>
      <c r="B5572" t="s">
        <v>11215</v>
      </c>
      <c r="C5572" t="str">
        <f t="shared" si="87"/>
        <v>TRİstanbul</v>
      </c>
    </row>
    <row r="5573" spans="1:3">
      <c r="A5573" t="s">
        <v>11370</v>
      </c>
      <c r="B5573" t="s">
        <v>11371</v>
      </c>
      <c r="C5573" t="str">
        <f t="shared" si="87"/>
        <v>TRİzmir</v>
      </c>
    </row>
    <row r="5574" spans="1:3">
      <c r="A5574" t="s">
        <v>11348</v>
      </c>
      <c r="B5574" t="s">
        <v>11349</v>
      </c>
      <c r="C5574" t="str">
        <f t="shared" si="87"/>
        <v>TRKars</v>
      </c>
    </row>
    <row r="5575" spans="1:3">
      <c r="A5575" t="s">
        <v>11372</v>
      </c>
      <c r="B5575" t="s">
        <v>11373</v>
      </c>
      <c r="C5575" t="str">
        <f t="shared" si="87"/>
        <v>TRKastamonu</v>
      </c>
    </row>
    <row r="5576" spans="1:3">
      <c r="A5576" t="s">
        <v>11280</v>
      </c>
      <c r="B5576" t="s">
        <v>11281</v>
      </c>
      <c r="C5576" t="str">
        <f t="shared" si="87"/>
        <v>TRKayseri</v>
      </c>
    </row>
    <row r="5577" spans="1:3">
      <c r="A5577" t="s">
        <v>11318</v>
      </c>
      <c r="B5577" t="s">
        <v>11319</v>
      </c>
      <c r="C5577" t="str">
        <f t="shared" si="87"/>
        <v>TRKırklareli</v>
      </c>
    </row>
    <row r="5578" spans="1:3">
      <c r="A5578" t="s">
        <v>11246</v>
      </c>
      <c r="B5578" t="s">
        <v>11247</v>
      </c>
      <c r="C5578" t="str">
        <f t="shared" si="87"/>
        <v>TRKırşehir</v>
      </c>
    </row>
    <row r="5579" spans="1:3">
      <c r="A5579" t="s">
        <v>11282</v>
      </c>
      <c r="B5579" t="s">
        <v>11283</v>
      </c>
      <c r="C5579" t="str">
        <f t="shared" si="87"/>
        <v>TRKocaeli</v>
      </c>
    </row>
    <row r="5580" spans="1:3">
      <c r="A5580" t="s">
        <v>11350</v>
      </c>
      <c r="B5580" t="s">
        <v>11351</v>
      </c>
      <c r="C5580" t="str">
        <f t="shared" si="87"/>
        <v>TRKonya</v>
      </c>
    </row>
    <row r="5581" spans="1:3">
      <c r="A5581" t="s">
        <v>11266</v>
      </c>
      <c r="B5581" t="s">
        <v>11267</v>
      </c>
      <c r="C5581" t="str">
        <f t="shared" si="87"/>
        <v>TRKütahya</v>
      </c>
    </row>
    <row r="5582" spans="1:3">
      <c r="A5582" t="s">
        <v>11284</v>
      </c>
      <c r="B5582" t="s">
        <v>11285</v>
      </c>
      <c r="C5582" t="str">
        <f t="shared" si="87"/>
        <v>TRMalatya</v>
      </c>
    </row>
    <row r="5583" spans="1:3">
      <c r="A5583" t="s">
        <v>11248</v>
      </c>
      <c r="B5583" t="s">
        <v>11249</v>
      </c>
      <c r="C5583" t="str">
        <f t="shared" si="87"/>
        <v>TRManisa</v>
      </c>
    </row>
    <row r="5584" spans="1:3">
      <c r="A5584" t="s">
        <v>11310</v>
      </c>
      <c r="B5584" t="s">
        <v>11311</v>
      </c>
      <c r="C5584" t="str">
        <f t="shared" si="87"/>
        <v>TRKahramanmaraş</v>
      </c>
    </row>
    <row r="5585" spans="1:3">
      <c r="A5585" t="s">
        <v>11216</v>
      </c>
      <c r="B5585" t="s">
        <v>11217</v>
      </c>
      <c r="C5585" t="str">
        <f t="shared" si="87"/>
        <v>TRMardin</v>
      </c>
    </row>
    <row r="5586" spans="1:3">
      <c r="A5586" t="s">
        <v>11352</v>
      </c>
      <c r="B5586" t="s">
        <v>11353</v>
      </c>
      <c r="C5586" t="str">
        <f t="shared" si="87"/>
        <v>TRMuğla</v>
      </c>
    </row>
    <row r="5587" spans="1:3">
      <c r="A5587" t="s">
        <v>11218</v>
      </c>
      <c r="B5587" t="s">
        <v>11219</v>
      </c>
      <c r="C5587" t="str">
        <f t="shared" si="87"/>
        <v>TRMuş</v>
      </c>
    </row>
    <row r="5588" spans="1:3">
      <c r="A5588" t="s">
        <v>11320</v>
      </c>
      <c r="B5588" t="s">
        <v>11321</v>
      </c>
      <c r="C5588" t="str">
        <f t="shared" si="87"/>
        <v>TRNevşehir</v>
      </c>
    </row>
    <row r="5589" spans="1:3">
      <c r="A5589" t="s">
        <v>11354</v>
      </c>
      <c r="B5589" t="s">
        <v>11355</v>
      </c>
      <c r="C5589" t="str">
        <f t="shared" si="87"/>
        <v>TRNiğde</v>
      </c>
    </row>
    <row r="5590" spans="1:3">
      <c r="A5590" t="s">
        <v>11268</v>
      </c>
      <c r="B5590" t="s">
        <v>11269</v>
      </c>
      <c r="C5590" t="str">
        <f t="shared" si="87"/>
        <v>TROrdu</v>
      </c>
    </row>
    <row r="5591" spans="1:3">
      <c r="A5591" t="s">
        <v>11322</v>
      </c>
      <c r="B5591" t="s">
        <v>11323</v>
      </c>
      <c r="C5591" t="str">
        <f t="shared" si="87"/>
        <v>TRRize</v>
      </c>
    </row>
    <row r="5592" spans="1:3">
      <c r="A5592" t="s">
        <v>11312</v>
      </c>
      <c r="B5592" t="s">
        <v>11313</v>
      </c>
      <c r="C5592" t="str">
        <f t="shared" si="87"/>
        <v>TRSakarya</v>
      </c>
    </row>
    <row r="5593" spans="1:3">
      <c r="A5593" t="s">
        <v>11324</v>
      </c>
      <c r="B5593" t="s">
        <v>11325</v>
      </c>
      <c r="C5593" t="str">
        <f t="shared" si="87"/>
        <v>TRSamsun</v>
      </c>
    </row>
    <row r="5594" spans="1:3">
      <c r="A5594" t="s">
        <v>11250</v>
      </c>
      <c r="B5594" t="s">
        <v>11251</v>
      </c>
      <c r="C5594" t="str">
        <f t="shared" si="87"/>
        <v>TRSiirt</v>
      </c>
    </row>
    <row r="5595" spans="1:3">
      <c r="A5595" t="s">
        <v>11220</v>
      </c>
      <c r="B5595" t="s">
        <v>11221</v>
      </c>
      <c r="C5595" t="str">
        <f t="shared" si="87"/>
        <v>TRSinop</v>
      </c>
    </row>
    <row r="5596" spans="1:3">
      <c r="A5596" t="s">
        <v>11286</v>
      </c>
      <c r="B5596" t="s">
        <v>11287</v>
      </c>
      <c r="C5596" t="str">
        <f t="shared" si="87"/>
        <v>TRSivas</v>
      </c>
    </row>
    <row r="5597" spans="1:3">
      <c r="A5597" t="s">
        <v>11356</v>
      </c>
      <c r="B5597" t="s">
        <v>11357</v>
      </c>
      <c r="C5597" t="str">
        <f t="shared" si="87"/>
        <v>TRTekirdağ</v>
      </c>
    </row>
    <row r="5598" spans="1:3">
      <c r="A5598" t="s">
        <v>11270</v>
      </c>
      <c r="B5598" t="s">
        <v>11271</v>
      </c>
      <c r="C5598" t="str">
        <f t="shared" si="87"/>
        <v>TRTokat</v>
      </c>
    </row>
    <row r="5599" spans="1:3">
      <c r="A5599" t="s">
        <v>11272</v>
      </c>
      <c r="B5599" t="s">
        <v>11273</v>
      </c>
      <c r="C5599" t="str">
        <f t="shared" si="87"/>
        <v>TRTrabzon</v>
      </c>
    </row>
    <row r="5600" spans="1:3">
      <c r="A5600" t="s">
        <v>11274</v>
      </c>
      <c r="B5600" t="s">
        <v>11275</v>
      </c>
      <c r="C5600" t="str">
        <f t="shared" si="87"/>
        <v>TRTunceli</v>
      </c>
    </row>
    <row r="5601" spans="1:3">
      <c r="A5601" t="s">
        <v>11326</v>
      </c>
      <c r="B5601" t="s">
        <v>11327</v>
      </c>
      <c r="C5601" t="str">
        <f t="shared" si="87"/>
        <v>TRŞanlıurfa</v>
      </c>
    </row>
    <row r="5602" spans="1:3">
      <c r="A5602" t="s">
        <v>11328</v>
      </c>
      <c r="B5602" t="s">
        <v>11329</v>
      </c>
      <c r="C5602" t="str">
        <f t="shared" si="87"/>
        <v>TRUşak</v>
      </c>
    </row>
    <row r="5603" spans="1:3">
      <c r="A5603" t="s">
        <v>11314</v>
      </c>
      <c r="B5603" t="s">
        <v>11315</v>
      </c>
      <c r="C5603" t="str">
        <f t="shared" si="87"/>
        <v>TRVan</v>
      </c>
    </row>
    <row r="5604" spans="1:3">
      <c r="A5604" t="s">
        <v>11222</v>
      </c>
      <c r="B5604" t="s">
        <v>11223</v>
      </c>
      <c r="C5604" t="str">
        <f t="shared" si="87"/>
        <v>TRYozgat</v>
      </c>
    </row>
    <row r="5605" spans="1:3">
      <c r="A5605" t="s">
        <v>11252</v>
      </c>
      <c r="B5605" t="s">
        <v>11253</v>
      </c>
      <c r="C5605" t="str">
        <f t="shared" si="87"/>
        <v>TRZonguldak</v>
      </c>
    </row>
    <row r="5606" spans="1:3">
      <c r="A5606" t="s">
        <v>11288</v>
      </c>
      <c r="B5606" t="s">
        <v>11289</v>
      </c>
      <c r="C5606" t="str">
        <f t="shared" si="87"/>
        <v>TRAksaray</v>
      </c>
    </row>
    <row r="5607" spans="1:3">
      <c r="A5607" t="s">
        <v>11224</v>
      </c>
      <c r="B5607" t="s">
        <v>11225</v>
      </c>
      <c r="C5607" t="str">
        <f t="shared" si="87"/>
        <v>TRBayburt</v>
      </c>
    </row>
    <row r="5608" spans="1:3">
      <c r="A5608" t="s">
        <v>11254</v>
      </c>
      <c r="B5608" t="s">
        <v>11255</v>
      </c>
      <c r="C5608" t="str">
        <f t="shared" si="87"/>
        <v>TRKaraman</v>
      </c>
    </row>
    <row r="5609" spans="1:3">
      <c r="A5609" t="s">
        <v>11290</v>
      </c>
      <c r="B5609" t="s">
        <v>11291</v>
      </c>
      <c r="C5609" t="str">
        <f t="shared" si="87"/>
        <v>TRKırıkkale</v>
      </c>
    </row>
    <row r="5610" spans="1:3">
      <c r="A5610" t="s">
        <v>11316</v>
      </c>
      <c r="B5610" t="s">
        <v>11317</v>
      </c>
      <c r="C5610" t="str">
        <f t="shared" si="87"/>
        <v>TRBatman</v>
      </c>
    </row>
    <row r="5611" spans="1:3">
      <c r="A5611" t="s">
        <v>11292</v>
      </c>
      <c r="B5611" t="s">
        <v>11293</v>
      </c>
      <c r="C5611" t="str">
        <f t="shared" si="87"/>
        <v>TRŞırnak</v>
      </c>
    </row>
    <row r="5612" spans="1:3">
      <c r="A5612" t="s">
        <v>11374</v>
      </c>
      <c r="B5612" t="s">
        <v>11375</v>
      </c>
      <c r="C5612" t="str">
        <f t="shared" si="87"/>
        <v>TRBartın</v>
      </c>
    </row>
    <row r="5613" spans="1:3">
      <c r="A5613" t="s">
        <v>11226</v>
      </c>
      <c r="B5613" t="s">
        <v>11227</v>
      </c>
      <c r="C5613" t="str">
        <f t="shared" si="87"/>
        <v>TRArdahan</v>
      </c>
    </row>
    <row r="5614" spans="1:3">
      <c r="A5614" t="s">
        <v>11330</v>
      </c>
      <c r="B5614" t="s">
        <v>11331</v>
      </c>
      <c r="C5614" t="str">
        <f t="shared" si="87"/>
        <v>TRIğdır</v>
      </c>
    </row>
    <row r="5615" spans="1:3">
      <c r="A5615" t="s">
        <v>11228</v>
      </c>
      <c r="B5615" t="s">
        <v>11229</v>
      </c>
      <c r="C5615" t="str">
        <f t="shared" si="87"/>
        <v>TRYalova</v>
      </c>
    </row>
    <row r="5616" spans="1:3">
      <c r="A5616" t="s">
        <v>11230</v>
      </c>
      <c r="B5616" t="s">
        <v>11231</v>
      </c>
      <c r="C5616" t="str">
        <f t="shared" si="87"/>
        <v>TRKarabük</v>
      </c>
    </row>
    <row r="5617" spans="1:3">
      <c r="A5617" t="s">
        <v>11358</v>
      </c>
      <c r="B5617" t="s">
        <v>11359</v>
      </c>
      <c r="C5617" t="str">
        <f t="shared" si="87"/>
        <v>TRKilis</v>
      </c>
    </row>
    <row r="5618" spans="1:3">
      <c r="A5618" t="s">
        <v>11276</v>
      </c>
      <c r="B5618" t="s">
        <v>11277</v>
      </c>
      <c r="C5618" t="str">
        <f t="shared" si="87"/>
        <v>TROsmaniye</v>
      </c>
    </row>
    <row r="5619" spans="1:3">
      <c r="A5619" t="s">
        <v>11332</v>
      </c>
      <c r="B5619" t="s">
        <v>11333</v>
      </c>
      <c r="C5619" t="str">
        <f t="shared" si="87"/>
        <v>TRDüzce</v>
      </c>
    </row>
    <row r="5620" spans="1:3">
      <c r="A5620" t="s">
        <v>11376</v>
      </c>
      <c r="B5620" t="s">
        <v>11377</v>
      </c>
      <c r="C5620" t="str">
        <f t="shared" si="87"/>
        <v>TTArima</v>
      </c>
    </row>
    <row r="5621" spans="1:3">
      <c r="A5621" t="s">
        <v>11404</v>
      </c>
      <c r="B5621" t="s">
        <v>11405</v>
      </c>
      <c r="C5621" t="str">
        <f t="shared" si="87"/>
        <v>TTChaguanas</v>
      </c>
    </row>
    <row r="5622" spans="1:3">
      <c r="A5622" t="s">
        <v>11396</v>
      </c>
      <c r="B5622" t="s">
        <v>11397</v>
      </c>
      <c r="C5622" t="str">
        <f t="shared" si="87"/>
        <v>TTPort of Spain</v>
      </c>
    </row>
    <row r="5623" spans="1:3">
      <c r="A5623" t="s">
        <v>11380</v>
      </c>
      <c r="B5623" t="s">
        <v>11381</v>
      </c>
      <c r="C5623" t="str">
        <f t="shared" si="87"/>
        <v>TTPoint Fortin</v>
      </c>
    </row>
    <row r="5624" spans="1:3">
      <c r="A5624" t="s">
        <v>11398</v>
      </c>
      <c r="B5624" t="s">
        <v>11399</v>
      </c>
      <c r="C5624" t="str">
        <f t="shared" si="87"/>
        <v>TTSan Fernando</v>
      </c>
    </row>
    <row r="5625" spans="1:3">
      <c r="A5625" t="s">
        <v>11384</v>
      </c>
      <c r="B5625" t="s">
        <v>11385</v>
      </c>
      <c r="C5625" t="str">
        <f t="shared" si="87"/>
        <v>TTCouva-Tabaquite-Talparo</v>
      </c>
    </row>
    <row r="5626" spans="1:3">
      <c r="A5626" t="s">
        <v>11378</v>
      </c>
      <c r="B5626" t="s">
        <v>11379</v>
      </c>
      <c r="C5626" t="str">
        <f t="shared" si="87"/>
        <v>TTDiego Martin</v>
      </c>
    </row>
    <row r="5627" spans="1:3">
      <c r="A5627" t="s">
        <v>11402</v>
      </c>
      <c r="B5627" t="s">
        <v>11403</v>
      </c>
      <c r="C5627" t="str">
        <f t="shared" si="87"/>
        <v>TTMayaro-Rio Claro</v>
      </c>
    </row>
    <row r="5628" spans="1:3">
      <c r="A5628" t="s">
        <v>11390</v>
      </c>
      <c r="B5628" t="s">
        <v>11391</v>
      </c>
      <c r="C5628" t="str">
        <f t="shared" si="87"/>
        <v>TTPenal-Debe</v>
      </c>
    </row>
    <row r="5629" spans="1:3">
      <c r="A5629" t="s">
        <v>11386</v>
      </c>
      <c r="B5629" t="s">
        <v>11387</v>
      </c>
      <c r="C5629" t="str">
        <f t="shared" si="87"/>
        <v>TTPrinces Town</v>
      </c>
    </row>
    <row r="5630" spans="1:3">
      <c r="A5630" t="s">
        <v>11394</v>
      </c>
      <c r="B5630" t="s">
        <v>11395</v>
      </c>
      <c r="C5630" t="str">
        <f t="shared" si="87"/>
        <v>TTSangre Grande</v>
      </c>
    </row>
    <row r="5631" spans="1:3">
      <c r="A5631" t="s">
        <v>11392</v>
      </c>
      <c r="B5631" t="s">
        <v>11393</v>
      </c>
      <c r="C5631" t="str">
        <f t="shared" si="87"/>
        <v>TTSiparia</v>
      </c>
    </row>
    <row r="5632" spans="1:3">
      <c r="A5632" t="s">
        <v>11388</v>
      </c>
      <c r="B5632" t="s">
        <v>11389</v>
      </c>
      <c r="C5632" t="str">
        <f t="shared" si="87"/>
        <v>TTSan Juan-Laventille</v>
      </c>
    </row>
    <row r="5633" spans="1:3">
      <c r="A5633" t="s">
        <v>11382</v>
      </c>
      <c r="B5633" t="s">
        <v>11383</v>
      </c>
      <c r="C5633" t="str">
        <f t="shared" si="87"/>
        <v>TTTunapuna-Piarco</v>
      </c>
    </row>
    <row r="5634" spans="1:3">
      <c r="A5634" t="s">
        <v>11400</v>
      </c>
      <c r="B5634" t="s">
        <v>11401</v>
      </c>
      <c r="C5634" t="str">
        <f t="shared" si="87"/>
        <v>TTTobago</v>
      </c>
    </row>
    <row r="5635" spans="1:3">
      <c r="A5635" t="s">
        <v>11415</v>
      </c>
      <c r="B5635" t="s">
        <v>11416</v>
      </c>
      <c r="C5635" t="str">
        <f t="shared" ref="C5635:C5698" si="88">LEFT(A5635,2)&amp;B5635</f>
        <v>TVNiutao</v>
      </c>
    </row>
    <row r="5636" spans="1:3">
      <c r="A5636" t="s">
        <v>11410</v>
      </c>
      <c r="B5636" t="s">
        <v>11411</v>
      </c>
      <c r="C5636" t="str">
        <f t="shared" si="88"/>
        <v>TVNukufetau</v>
      </c>
    </row>
    <row r="5637" spans="1:3">
      <c r="A5637" t="s">
        <v>11419</v>
      </c>
      <c r="B5637" t="s">
        <v>11420</v>
      </c>
      <c r="C5637" t="str">
        <f t="shared" si="88"/>
        <v>TVNukulaelae</v>
      </c>
    </row>
    <row r="5638" spans="1:3">
      <c r="A5638" t="s">
        <v>11408</v>
      </c>
      <c r="B5638" t="s">
        <v>11409</v>
      </c>
      <c r="C5638" t="str">
        <f t="shared" si="88"/>
        <v>TVNanumea</v>
      </c>
    </row>
    <row r="5639" spans="1:3">
      <c r="A5639" t="s">
        <v>11412</v>
      </c>
      <c r="B5639" t="s">
        <v>12847</v>
      </c>
      <c r="C5639" t="str">
        <f t="shared" si="88"/>
        <v>TVNanumaga</v>
      </c>
    </row>
    <row r="5640" spans="1:3">
      <c r="A5640" t="s">
        <v>11413</v>
      </c>
      <c r="B5640" t="s">
        <v>11414</v>
      </c>
      <c r="C5640" t="str">
        <f t="shared" si="88"/>
        <v>TVNui</v>
      </c>
    </row>
    <row r="5641" spans="1:3">
      <c r="A5641" t="s">
        <v>11417</v>
      </c>
      <c r="B5641" t="s">
        <v>11418</v>
      </c>
      <c r="C5641" t="str">
        <f t="shared" si="88"/>
        <v>TVVaitupu</v>
      </c>
    </row>
    <row r="5642" spans="1:3">
      <c r="A5642" t="s">
        <v>11406</v>
      </c>
      <c r="B5642" t="s">
        <v>11407</v>
      </c>
      <c r="C5642" t="str">
        <f t="shared" si="88"/>
        <v>TVFunafuti</v>
      </c>
    </row>
    <row r="5643" spans="1:3">
      <c r="A5643" t="s">
        <v>11421</v>
      </c>
      <c r="B5643" t="s">
        <v>11422</v>
      </c>
      <c r="C5643" t="str">
        <f t="shared" si="88"/>
        <v>TWChiayi</v>
      </c>
    </row>
    <row r="5644" spans="1:3">
      <c r="A5644" t="s">
        <v>11426</v>
      </c>
      <c r="B5644" t="s">
        <v>11427</v>
      </c>
      <c r="C5644" t="str">
        <f t="shared" si="88"/>
        <v>TWHsinchu</v>
      </c>
    </row>
    <row r="5645" spans="1:3">
      <c r="A5645" t="s">
        <v>11449</v>
      </c>
      <c r="B5645" t="s">
        <v>11450</v>
      </c>
      <c r="C5645" t="str">
        <f t="shared" si="88"/>
        <v>TWKeelung</v>
      </c>
    </row>
    <row r="5646" spans="1:3">
      <c r="A5646" t="s">
        <v>11440</v>
      </c>
      <c r="B5646" t="s">
        <v>11441</v>
      </c>
      <c r="C5646" t="str">
        <f t="shared" si="88"/>
        <v>TWKaohsiung</v>
      </c>
    </row>
    <row r="5647" spans="1:3">
      <c r="A5647" t="s">
        <v>11460</v>
      </c>
      <c r="B5647" t="s">
        <v>11461</v>
      </c>
      <c r="C5647" t="str">
        <f t="shared" si="88"/>
        <v>TWNew Taipei</v>
      </c>
    </row>
    <row r="5648" spans="1:3">
      <c r="A5648" t="s">
        <v>11459</v>
      </c>
      <c r="B5648" t="s">
        <v>1665</v>
      </c>
      <c r="C5648" t="str">
        <f t="shared" si="88"/>
        <v>TWTaoyuan</v>
      </c>
    </row>
    <row r="5649" spans="1:3">
      <c r="A5649" t="s">
        <v>11457</v>
      </c>
      <c r="B5649" t="s">
        <v>11458</v>
      </c>
      <c r="C5649" t="str">
        <f t="shared" si="88"/>
        <v>TWTainan</v>
      </c>
    </row>
    <row r="5650" spans="1:3">
      <c r="A5650" t="s">
        <v>11432</v>
      </c>
      <c r="B5650" t="s">
        <v>11433</v>
      </c>
      <c r="C5650" t="str">
        <f t="shared" si="88"/>
        <v>TWTaipei</v>
      </c>
    </row>
    <row r="5651" spans="1:3">
      <c r="A5651" t="s">
        <v>11455</v>
      </c>
      <c r="B5651" t="s">
        <v>11456</v>
      </c>
      <c r="C5651" t="str">
        <f t="shared" si="88"/>
        <v>TWTaichung</v>
      </c>
    </row>
    <row r="5652" spans="1:3">
      <c r="A5652" t="s">
        <v>11434</v>
      </c>
      <c r="B5652" t="s">
        <v>11435</v>
      </c>
      <c r="C5652" t="str">
        <f t="shared" si="88"/>
        <v>TWChanghua</v>
      </c>
    </row>
    <row r="5653" spans="1:3">
      <c r="A5653" t="s">
        <v>11423</v>
      </c>
      <c r="B5653" t="s">
        <v>11422</v>
      </c>
      <c r="C5653" t="str">
        <f t="shared" si="88"/>
        <v>TWChiayi</v>
      </c>
    </row>
    <row r="5654" spans="1:3">
      <c r="A5654" t="s">
        <v>11446</v>
      </c>
      <c r="B5654" t="s">
        <v>11427</v>
      </c>
      <c r="C5654" t="str">
        <f t="shared" si="88"/>
        <v>TWHsinchu</v>
      </c>
    </row>
    <row r="5655" spans="1:3">
      <c r="A5655" t="s">
        <v>11424</v>
      </c>
      <c r="B5655" t="s">
        <v>11425</v>
      </c>
      <c r="C5655" t="str">
        <f t="shared" si="88"/>
        <v>TWHualien</v>
      </c>
    </row>
    <row r="5656" spans="1:3">
      <c r="A5656" t="s">
        <v>11436</v>
      </c>
      <c r="B5656" t="s">
        <v>11437</v>
      </c>
      <c r="C5656" t="str">
        <f t="shared" si="88"/>
        <v>TWYilan</v>
      </c>
    </row>
    <row r="5657" spans="1:3">
      <c r="A5657" t="s">
        <v>11451</v>
      </c>
      <c r="B5657" t="s">
        <v>11452</v>
      </c>
      <c r="C5657" t="str">
        <f t="shared" si="88"/>
        <v>TWKinmen</v>
      </c>
    </row>
    <row r="5658" spans="1:3">
      <c r="A5658" t="s">
        <v>11453</v>
      </c>
      <c r="B5658" t="s">
        <v>11454</v>
      </c>
      <c r="C5658" t="str">
        <f t="shared" si="88"/>
        <v>TWLienchiang</v>
      </c>
    </row>
    <row r="5659" spans="1:3">
      <c r="A5659" t="s">
        <v>11447</v>
      </c>
      <c r="B5659" t="s">
        <v>11448</v>
      </c>
      <c r="C5659" t="str">
        <f t="shared" si="88"/>
        <v>TWMiaoli</v>
      </c>
    </row>
    <row r="5660" spans="1:3">
      <c r="A5660" t="s">
        <v>11444</v>
      </c>
      <c r="B5660" t="s">
        <v>11445</v>
      </c>
      <c r="C5660" t="str">
        <f t="shared" si="88"/>
        <v>TWNantou</v>
      </c>
    </row>
    <row r="5661" spans="1:3">
      <c r="A5661" t="s">
        <v>11428</v>
      </c>
      <c r="B5661" t="s">
        <v>11429</v>
      </c>
      <c r="C5661" t="str">
        <f t="shared" si="88"/>
        <v>TWPenghu</v>
      </c>
    </row>
    <row r="5662" spans="1:3">
      <c r="A5662" t="s">
        <v>11430</v>
      </c>
      <c r="B5662" t="s">
        <v>11431</v>
      </c>
      <c r="C5662" t="str">
        <f t="shared" si="88"/>
        <v>TWPingtung</v>
      </c>
    </row>
    <row r="5663" spans="1:3">
      <c r="A5663" t="s">
        <v>11442</v>
      </c>
      <c r="B5663" t="s">
        <v>11443</v>
      </c>
      <c r="C5663" t="str">
        <f t="shared" si="88"/>
        <v>TWTaitung</v>
      </c>
    </row>
    <row r="5664" spans="1:3">
      <c r="A5664" t="s">
        <v>11438</v>
      </c>
      <c r="B5664" t="s">
        <v>11439</v>
      </c>
      <c r="C5664" t="str">
        <f t="shared" si="88"/>
        <v>TWYunlin</v>
      </c>
    </row>
    <row r="5665" spans="1:3">
      <c r="A5665" t="s">
        <v>11462</v>
      </c>
      <c r="B5665" t="s">
        <v>11463</v>
      </c>
      <c r="C5665" t="str">
        <f t="shared" si="88"/>
        <v>TZArusha</v>
      </c>
    </row>
    <row r="5666" spans="1:3">
      <c r="A5666" t="s">
        <v>11481</v>
      </c>
      <c r="B5666" t="s">
        <v>11482</v>
      </c>
      <c r="C5666" t="str">
        <f t="shared" si="88"/>
        <v>TZDar es Salaam</v>
      </c>
    </row>
    <row r="5667" spans="1:3">
      <c r="A5667" t="s">
        <v>11498</v>
      </c>
      <c r="B5667" t="s">
        <v>11499</v>
      </c>
      <c r="C5667" t="str">
        <f t="shared" si="88"/>
        <v>TZDodoma</v>
      </c>
    </row>
    <row r="5668" spans="1:3">
      <c r="A5668" t="s">
        <v>11483</v>
      </c>
      <c r="B5668" t="s">
        <v>11484</v>
      </c>
      <c r="C5668" t="str">
        <f t="shared" si="88"/>
        <v>TZIringa</v>
      </c>
    </row>
    <row r="5669" spans="1:3">
      <c r="A5669" t="s">
        <v>11485</v>
      </c>
      <c r="B5669" t="s">
        <v>11486</v>
      </c>
      <c r="C5669" t="str">
        <f t="shared" si="88"/>
        <v>TZKagera</v>
      </c>
    </row>
    <row r="5670" spans="1:3">
      <c r="A5670" t="s">
        <v>11511</v>
      </c>
      <c r="B5670" t="s">
        <v>11513</v>
      </c>
      <c r="C5670" t="str">
        <f t="shared" si="88"/>
        <v>TZPemba North</v>
      </c>
    </row>
    <row r="5671" spans="1:3">
      <c r="A5671" t="s">
        <v>11511</v>
      </c>
      <c r="B5671" t="s">
        <v>11512</v>
      </c>
      <c r="C5671" t="str">
        <f t="shared" si="88"/>
        <v>TZKaskazini Pemba</v>
      </c>
    </row>
    <row r="5672" spans="1:3">
      <c r="A5672" t="s">
        <v>11487</v>
      </c>
      <c r="B5672" t="s">
        <v>11488</v>
      </c>
      <c r="C5672" t="str">
        <f t="shared" si="88"/>
        <v>TZZanzibar North</v>
      </c>
    </row>
    <row r="5673" spans="1:3">
      <c r="A5673" t="s">
        <v>11487</v>
      </c>
      <c r="B5673" t="s">
        <v>11489</v>
      </c>
      <c r="C5673" t="str">
        <f t="shared" si="88"/>
        <v>TZKaskazini Unguja</v>
      </c>
    </row>
    <row r="5674" spans="1:3">
      <c r="A5674" t="s">
        <v>11500</v>
      </c>
      <c r="B5674" t="s">
        <v>11501</v>
      </c>
      <c r="C5674" t="str">
        <f t="shared" si="88"/>
        <v>TZKigoma</v>
      </c>
    </row>
    <row r="5675" spans="1:3">
      <c r="A5675" t="s">
        <v>11502</v>
      </c>
      <c r="B5675" t="s">
        <v>11503</v>
      </c>
      <c r="C5675" t="str">
        <f t="shared" si="88"/>
        <v>TZKilimanjaro</v>
      </c>
    </row>
    <row r="5676" spans="1:3">
      <c r="A5676" t="s">
        <v>11476</v>
      </c>
      <c r="B5676" t="s">
        <v>11477</v>
      </c>
      <c r="C5676" t="str">
        <f t="shared" si="88"/>
        <v>TZPemba South</v>
      </c>
    </row>
    <row r="5677" spans="1:3">
      <c r="A5677" t="s">
        <v>11476</v>
      </c>
      <c r="B5677" t="s">
        <v>11478</v>
      </c>
      <c r="C5677" t="str">
        <f t="shared" si="88"/>
        <v>TZKusini Pemba</v>
      </c>
    </row>
    <row r="5678" spans="1:3">
      <c r="A5678" t="s">
        <v>11520</v>
      </c>
      <c r="B5678" t="s">
        <v>11521</v>
      </c>
      <c r="C5678" t="str">
        <f t="shared" si="88"/>
        <v>TZZanzibar South</v>
      </c>
    </row>
    <row r="5679" spans="1:3">
      <c r="A5679" t="s">
        <v>11520</v>
      </c>
      <c r="B5679" t="s">
        <v>11522</v>
      </c>
      <c r="C5679" t="str">
        <f t="shared" si="88"/>
        <v>TZKusini Unguja</v>
      </c>
    </row>
    <row r="5680" spans="1:3">
      <c r="A5680" t="s">
        <v>11464</v>
      </c>
      <c r="B5680" t="s">
        <v>11465</v>
      </c>
      <c r="C5680" t="str">
        <f t="shared" si="88"/>
        <v>TZLindi</v>
      </c>
    </row>
    <row r="5681" spans="1:3">
      <c r="A5681" t="s">
        <v>11507</v>
      </c>
      <c r="B5681" t="s">
        <v>11508</v>
      </c>
      <c r="C5681" t="str">
        <f t="shared" si="88"/>
        <v>TZMara</v>
      </c>
    </row>
    <row r="5682" spans="1:3">
      <c r="A5682" t="s">
        <v>11514</v>
      </c>
      <c r="B5682" t="s">
        <v>11515</v>
      </c>
      <c r="C5682" t="str">
        <f t="shared" si="88"/>
        <v>TZMbeya</v>
      </c>
    </row>
    <row r="5683" spans="1:3">
      <c r="A5683" t="s">
        <v>11466</v>
      </c>
      <c r="B5683" t="s">
        <v>11467</v>
      </c>
      <c r="C5683" t="str">
        <f t="shared" si="88"/>
        <v>TZZanzibar West</v>
      </c>
    </row>
    <row r="5684" spans="1:3">
      <c r="A5684" t="s">
        <v>11466</v>
      </c>
      <c r="B5684" t="s">
        <v>11468</v>
      </c>
      <c r="C5684" t="str">
        <f t="shared" si="88"/>
        <v>TZMjini Magharibi</v>
      </c>
    </row>
    <row r="5685" spans="1:3">
      <c r="A5685" t="s">
        <v>11504</v>
      </c>
      <c r="B5685" t="s">
        <v>11505</v>
      </c>
      <c r="C5685" t="str">
        <f t="shared" si="88"/>
        <v>TZMorogoro</v>
      </c>
    </row>
    <row r="5686" spans="1:3">
      <c r="A5686" t="s">
        <v>11479</v>
      </c>
      <c r="B5686" t="s">
        <v>11480</v>
      </c>
      <c r="C5686" t="str">
        <f t="shared" si="88"/>
        <v>TZMtwara</v>
      </c>
    </row>
    <row r="5687" spans="1:3">
      <c r="A5687" t="s">
        <v>11506</v>
      </c>
      <c r="B5687" t="s">
        <v>8534</v>
      </c>
      <c r="C5687" t="str">
        <f t="shared" si="88"/>
        <v>TZMwanza</v>
      </c>
    </row>
    <row r="5688" spans="1:3">
      <c r="A5688" t="s">
        <v>11471</v>
      </c>
      <c r="B5688" t="s">
        <v>11472</v>
      </c>
      <c r="C5688" t="str">
        <f t="shared" si="88"/>
        <v>TZCoast</v>
      </c>
    </row>
    <row r="5689" spans="1:3">
      <c r="A5689" t="s">
        <v>11471</v>
      </c>
      <c r="B5689" t="s">
        <v>11473</v>
      </c>
      <c r="C5689" t="str">
        <f t="shared" si="88"/>
        <v>TZPwani</v>
      </c>
    </row>
    <row r="5690" spans="1:3">
      <c r="A5690" t="s">
        <v>11516</v>
      </c>
      <c r="B5690" t="s">
        <v>11517</v>
      </c>
      <c r="C5690" t="str">
        <f t="shared" si="88"/>
        <v>TZRukwa</v>
      </c>
    </row>
    <row r="5691" spans="1:3">
      <c r="A5691" t="s">
        <v>11523</v>
      </c>
      <c r="B5691" t="s">
        <v>11524</v>
      </c>
      <c r="C5691" t="str">
        <f t="shared" si="88"/>
        <v>TZRuvuma</v>
      </c>
    </row>
    <row r="5692" spans="1:3">
      <c r="A5692" t="s">
        <v>11509</v>
      </c>
      <c r="B5692" t="s">
        <v>11510</v>
      </c>
      <c r="C5692" t="str">
        <f t="shared" si="88"/>
        <v>TZShinyanga</v>
      </c>
    </row>
    <row r="5693" spans="1:3">
      <c r="A5693" t="s">
        <v>11469</v>
      </c>
      <c r="B5693" t="s">
        <v>11470</v>
      </c>
      <c r="C5693" t="str">
        <f t="shared" si="88"/>
        <v>TZSingida</v>
      </c>
    </row>
    <row r="5694" spans="1:3">
      <c r="A5694" t="s">
        <v>11525</v>
      </c>
      <c r="B5694" t="s">
        <v>11526</v>
      </c>
      <c r="C5694" t="str">
        <f t="shared" si="88"/>
        <v>TZTabora</v>
      </c>
    </row>
    <row r="5695" spans="1:3">
      <c r="A5695" t="s">
        <v>11474</v>
      </c>
      <c r="B5695" t="s">
        <v>11475</v>
      </c>
      <c r="C5695" t="str">
        <f t="shared" si="88"/>
        <v>TZTanga</v>
      </c>
    </row>
    <row r="5696" spans="1:3">
      <c r="A5696" t="s">
        <v>11518</v>
      </c>
      <c r="B5696" t="s">
        <v>11519</v>
      </c>
      <c r="C5696" t="str">
        <f t="shared" si="88"/>
        <v>TZManyara</v>
      </c>
    </row>
    <row r="5697" spans="1:3">
      <c r="A5697" t="s">
        <v>11490</v>
      </c>
      <c r="B5697" t="s">
        <v>11491</v>
      </c>
      <c r="C5697" t="str">
        <f t="shared" si="88"/>
        <v>TZGeita</v>
      </c>
    </row>
    <row r="5698" spans="1:3">
      <c r="A5698" t="s">
        <v>11492</v>
      </c>
      <c r="B5698" t="s">
        <v>11493</v>
      </c>
      <c r="C5698" t="str">
        <f t="shared" si="88"/>
        <v>TZKatavi</v>
      </c>
    </row>
    <row r="5699" spans="1:3">
      <c r="A5699" t="s">
        <v>11494</v>
      </c>
      <c r="B5699" t="s">
        <v>11495</v>
      </c>
      <c r="C5699" t="str">
        <f t="shared" ref="C5699:C5762" si="89">LEFT(A5699,2)&amp;B5699</f>
        <v>TZNjombe</v>
      </c>
    </row>
    <row r="5700" spans="1:3">
      <c r="A5700" t="s">
        <v>11496</v>
      </c>
      <c r="B5700" t="s">
        <v>11497</v>
      </c>
      <c r="C5700" t="str">
        <f t="shared" si="89"/>
        <v>TZSimiyu</v>
      </c>
    </row>
    <row r="5701" spans="1:3">
      <c r="A5701" t="s">
        <v>13494</v>
      </c>
      <c r="B5701" t="s">
        <v>13676</v>
      </c>
      <c r="C5701" t="str">
        <f t="shared" si="89"/>
        <v>TZSongwe</v>
      </c>
    </row>
    <row r="5702" spans="1:3">
      <c r="A5702" t="s">
        <v>13494</v>
      </c>
      <c r="B5702" t="s">
        <v>13676</v>
      </c>
      <c r="C5702" t="str">
        <f t="shared" si="89"/>
        <v>TZSongwe</v>
      </c>
    </row>
    <row r="5703" spans="1:3">
      <c r="A5703" t="s">
        <v>11567</v>
      </c>
      <c r="B5703" t="s">
        <v>11568</v>
      </c>
      <c r="C5703" t="str">
        <f t="shared" si="89"/>
        <v>UAKyiv</v>
      </c>
    </row>
    <row r="5704" spans="1:3">
      <c r="A5704" t="s">
        <v>11577</v>
      </c>
      <c r="B5704" t="s">
        <v>11578</v>
      </c>
      <c r="C5704" t="str">
        <f t="shared" si="89"/>
        <v>UASevastopol</v>
      </c>
    </row>
    <row r="5705" spans="1:3">
      <c r="A5705" t="s">
        <v>11527</v>
      </c>
      <c r="B5705" t="s">
        <v>11528</v>
      </c>
      <c r="C5705" t="str">
        <f t="shared" si="89"/>
        <v>UAVinnytska oblast</v>
      </c>
    </row>
    <row r="5706" spans="1:3">
      <c r="A5706" t="s">
        <v>11571</v>
      </c>
      <c r="B5706" t="s">
        <v>11572</v>
      </c>
      <c r="C5706" t="str">
        <f t="shared" si="89"/>
        <v>UAVolynska oblast</v>
      </c>
    </row>
    <row r="5707" spans="1:3">
      <c r="A5707" t="s">
        <v>11547</v>
      </c>
      <c r="B5707" t="s">
        <v>11548</v>
      </c>
      <c r="C5707" t="str">
        <f t="shared" si="89"/>
        <v>UALuhanska oblast</v>
      </c>
    </row>
    <row r="5708" spans="1:3">
      <c r="A5708" t="s">
        <v>11533</v>
      </c>
      <c r="B5708" t="s">
        <v>11534</v>
      </c>
      <c r="C5708" t="str">
        <f t="shared" si="89"/>
        <v>UADnipropetrovska oblast</v>
      </c>
    </row>
    <row r="5709" spans="1:3">
      <c r="A5709" t="s">
        <v>11559</v>
      </c>
      <c r="B5709" t="s">
        <v>11560</v>
      </c>
      <c r="C5709" t="str">
        <f t="shared" si="89"/>
        <v>UADonetska oblast</v>
      </c>
    </row>
    <row r="5710" spans="1:3">
      <c r="A5710" t="s">
        <v>11565</v>
      </c>
      <c r="B5710" t="s">
        <v>11566</v>
      </c>
      <c r="C5710" t="str">
        <f t="shared" si="89"/>
        <v>UAZhytomyrska oblast</v>
      </c>
    </row>
    <row r="5711" spans="1:3">
      <c r="A5711" t="s">
        <v>11549</v>
      </c>
      <c r="B5711" t="s">
        <v>11550</v>
      </c>
      <c r="C5711" t="str">
        <f t="shared" si="89"/>
        <v>UAZakarpatska oblast</v>
      </c>
    </row>
    <row r="5712" spans="1:3">
      <c r="A5712" t="s">
        <v>11551</v>
      </c>
      <c r="B5712" t="s">
        <v>11552</v>
      </c>
      <c r="C5712" t="str">
        <f t="shared" si="89"/>
        <v>UAZaporizka oblast</v>
      </c>
    </row>
    <row r="5713" spans="1:3">
      <c r="A5713" t="s">
        <v>11541</v>
      </c>
      <c r="B5713" t="s">
        <v>11542</v>
      </c>
      <c r="C5713" t="str">
        <f t="shared" si="89"/>
        <v>UAIvano-Frankivska oblast</v>
      </c>
    </row>
    <row r="5714" spans="1:3">
      <c r="A5714" t="s">
        <v>11553</v>
      </c>
      <c r="B5714" t="s">
        <v>11554</v>
      </c>
      <c r="C5714" t="str">
        <f t="shared" si="89"/>
        <v>UAKyivska oblast</v>
      </c>
    </row>
    <row r="5715" spans="1:3">
      <c r="A5715" t="s">
        <v>11555</v>
      </c>
      <c r="B5715" t="s">
        <v>11556</v>
      </c>
      <c r="C5715" t="str">
        <f t="shared" si="89"/>
        <v>UAKirovohradska oblast</v>
      </c>
    </row>
    <row r="5716" spans="1:3">
      <c r="A5716" t="s">
        <v>11563</v>
      </c>
      <c r="B5716" t="s">
        <v>11564</v>
      </c>
      <c r="C5716" t="str">
        <f t="shared" si="89"/>
        <v>UALvivska oblast</v>
      </c>
    </row>
    <row r="5717" spans="1:3">
      <c r="A5717" t="s">
        <v>11535</v>
      </c>
      <c r="B5717" t="s">
        <v>11536</v>
      </c>
      <c r="C5717" t="str">
        <f t="shared" si="89"/>
        <v>UAMykolaivska oblast</v>
      </c>
    </row>
    <row r="5718" spans="1:3">
      <c r="A5718" t="s">
        <v>11543</v>
      </c>
      <c r="B5718" t="s">
        <v>11544</v>
      </c>
      <c r="C5718" t="str">
        <f t="shared" si="89"/>
        <v>UAOdeska oblast</v>
      </c>
    </row>
    <row r="5719" spans="1:3">
      <c r="A5719" t="s">
        <v>11579</v>
      </c>
      <c r="B5719" t="s">
        <v>11580</v>
      </c>
      <c r="C5719" t="str">
        <f t="shared" si="89"/>
        <v>UAPoltavska oblast</v>
      </c>
    </row>
    <row r="5720" spans="1:3">
      <c r="A5720" t="s">
        <v>11537</v>
      </c>
      <c r="B5720" t="s">
        <v>11538</v>
      </c>
      <c r="C5720" t="str">
        <f t="shared" si="89"/>
        <v>UARivnenska oblast</v>
      </c>
    </row>
    <row r="5721" spans="1:3">
      <c r="A5721" t="s">
        <v>11557</v>
      </c>
      <c r="B5721" t="s">
        <v>11558</v>
      </c>
      <c r="C5721" t="str">
        <f t="shared" si="89"/>
        <v>UASumska oblast</v>
      </c>
    </row>
    <row r="5722" spans="1:3">
      <c r="A5722" t="s">
        <v>11573</v>
      </c>
      <c r="B5722" t="s">
        <v>11574</v>
      </c>
      <c r="C5722" t="str">
        <f t="shared" si="89"/>
        <v>UATernopilska oblast</v>
      </c>
    </row>
    <row r="5723" spans="1:3">
      <c r="A5723" t="s">
        <v>11529</v>
      </c>
      <c r="B5723" t="s">
        <v>11530</v>
      </c>
      <c r="C5723" t="str">
        <f t="shared" si="89"/>
        <v>UAKharkivska oblast</v>
      </c>
    </row>
    <row r="5724" spans="1:3">
      <c r="A5724" t="s">
        <v>11575</v>
      </c>
      <c r="B5724" t="s">
        <v>11576</v>
      </c>
      <c r="C5724" t="str">
        <f t="shared" si="89"/>
        <v>UAKhersonska oblast</v>
      </c>
    </row>
    <row r="5725" spans="1:3">
      <c r="A5725" t="s">
        <v>11569</v>
      </c>
      <c r="B5725" t="s">
        <v>11570</v>
      </c>
      <c r="C5725" t="str">
        <f t="shared" si="89"/>
        <v>UAKhmelnytska oblast</v>
      </c>
    </row>
    <row r="5726" spans="1:3">
      <c r="A5726" t="s">
        <v>11539</v>
      </c>
      <c r="B5726" t="s">
        <v>11540</v>
      </c>
      <c r="C5726" t="str">
        <f t="shared" si="89"/>
        <v>UACherkaska oblast</v>
      </c>
    </row>
    <row r="5727" spans="1:3">
      <c r="A5727" t="s">
        <v>11531</v>
      </c>
      <c r="B5727" t="s">
        <v>11532</v>
      </c>
      <c r="C5727" t="str">
        <f t="shared" si="89"/>
        <v>UAChernihivska oblast</v>
      </c>
    </row>
    <row r="5728" spans="1:3">
      <c r="A5728" t="s">
        <v>11545</v>
      </c>
      <c r="B5728" t="s">
        <v>11546</v>
      </c>
      <c r="C5728" t="str">
        <f t="shared" si="89"/>
        <v>UAChernivetska oblast</v>
      </c>
    </row>
    <row r="5729" spans="1:3">
      <c r="A5729" t="s">
        <v>11561</v>
      </c>
      <c r="B5729" t="s">
        <v>11562</v>
      </c>
      <c r="C5729" t="str">
        <f t="shared" si="89"/>
        <v>UAAvtonomna Respublika Krym</v>
      </c>
    </row>
    <row r="5730" spans="1:3">
      <c r="A5730" t="s">
        <v>11581</v>
      </c>
      <c r="B5730" t="s">
        <v>3557</v>
      </c>
      <c r="C5730" t="str">
        <f t="shared" si="89"/>
        <v>UGCentral</v>
      </c>
    </row>
    <row r="5731" spans="1:3">
      <c r="A5731" t="s">
        <v>11626</v>
      </c>
      <c r="B5731" t="s">
        <v>11627</v>
      </c>
      <c r="C5731" t="str">
        <f t="shared" si="89"/>
        <v>UGKalangala</v>
      </c>
    </row>
    <row r="5732" spans="1:3">
      <c r="A5732" t="s">
        <v>11624</v>
      </c>
      <c r="B5732" t="s">
        <v>11625</v>
      </c>
      <c r="C5732" t="str">
        <f t="shared" si="89"/>
        <v>UGKiboga</v>
      </c>
    </row>
    <row r="5733" spans="1:3">
      <c r="A5733" t="s">
        <v>11582</v>
      </c>
      <c r="B5733" t="s">
        <v>11583</v>
      </c>
      <c r="C5733" t="str">
        <f t="shared" si="89"/>
        <v>UGLuwero</v>
      </c>
    </row>
    <row r="5734" spans="1:3">
      <c r="A5734" t="s">
        <v>11614</v>
      </c>
      <c r="B5734" t="s">
        <v>11615</v>
      </c>
      <c r="C5734" t="str">
        <f t="shared" si="89"/>
        <v>UGMasaka</v>
      </c>
    </row>
    <row r="5735" spans="1:3">
      <c r="A5735" t="s">
        <v>11628</v>
      </c>
      <c r="B5735" t="s">
        <v>11629</v>
      </c>
      <c r="C5735" t="str">
        <f t="shared" si="89"/>
        <v>UGMpigi</v>
      </c>
    </row>
    <row r="5736" spans="1:3">
      <c r="A5736" t="s">
        <v>11584</v>
      </c>
      <c r="B5736" t="s">
        <v>11585</v>
      </c>
      <c r="C5736" t="str">
        <f t="shared" si="89"/>
        <v>UGMubende</v>
      </c>
    </row>
    <row r="5737" spans="1:3">
      <c r="A5737" t="s">
        <v>11618</v>
      </c>
      <c r="B5737" t="s">
        <v>11619</v>
      </c>
      <c r="C5737" t="str">
        <f t="shared" si="89"/>
        <v>UGMukono</v>
      </c>
    </row>
    <row r="5738" spans="1:3">
      <c r="A5738" t="s">
        <v>11606</v>
      </c>
      <c r="B5738" t="s">
        <v>11607</v>
      </c>
      <c r="C5738" t="str">
        <f t="shared" si="89"/>
        <v>UGNakasongola</v>
      </c>
    </row>
    <row r="5739" spans="1:3">
      <c r="A5739" t="s">
        <v>11608</v>
      </c>
      <c r="B5739" t="s">
        <v>11609</v>
      </c>
      <c r="C5739" t="str">
        <f t="shared" si="89"/>
        <v>UGRakai</v>
      </c>
    </row>
    <row r="5740" spans="1:3">
      <c r="A5740" t="s">
        <v>11620</v>
      </c>
      <c r="B5740" t="s">
        <v>11621</v>
      </c>
      <c r="C5740" t="str">
        <f t="shared" si="89"/>
        <v>UGSembabule</v>
      </c>
    </row>
    <row r="5741" spans="1:3">
      <c r="A5741" t="s">
        <v>11610</v>
      </c>
      <c r="B5741" t="s">
        <v>11611</v>
      </c>
      <c r="C5741" t="str">
        <f t="shared" si="89"/>
        <v>UGKayunga</v>
      </c>
    </row>
    <row r="5742" spans="1:3">
      <c r="A5742" t="s">
        <v>11612</v>
      </c>
      <c r="B5742" t="s">
        <v>11613</v>
      </c>
      <c r="C5742" t="str">
        <f t="shared" si="89"/>
        <v>UGWakiso</v>
      </c>
    </row>
    <row r="5743" spans="1:3">
      <c r="A5743" t="s">
        <v>11622</v>
      </c>
      <c r="B5743" t="s">
        <v>11587</v>
      </c>
      <c r="C5743" t="str">
        <f t="shared" si="89"/>
        <v>UGLyantonde</v>
      </c>
    </row>
    <row r="5744" spans="1:3">
      <c r="A5744" t="s">
        <v>11616</v>
      </c>
      <c r="B5744" t="s">
        <v>11623</v>
      </c>
      <c r="C5744" t="str">
        <f t="shared" si="89"/>
        <v>UGMityana</v>
      </c>
    </row>
    <row r="5745" spans="1:3">
      <c r="A5745" t="s">
        <v>11586</v>
      </c>
      <c r="B5745" t="s">
        <v>11617</v>
      </c>
      <c r="C5745" t="str">
        <f t="shared" si="89"/>
        <v>UGNakaseke</v>
      </c>
    </row>
    <row r="5746" spans="1:3">
      <c r="A5746" t="s">
        <v>11588</v>
      </c>
      <c r="B5746" t="s">
        <v>11589</v>
      </c>
      <c r="C5746" t="str">
        <f t="shared" si="89"/>
        <v>UGBuikwe</v>
      </c>
    </row>
    <row r="5747" spans="1:3">
      <c r="A5747" t="s">
        <v>11590</v>
      </c>
      <c r="B5747" t="s">
        <v>11591</v>
      </c>
      <c r="C5747" t="str">
        <f t="shared" si="89"/>
        <v>UGBukomansibi</v>
      </c>
    </row>
    <row r="5748" spans="1:3">
      <c r="A5748" t="s">
        <v>11592</v>
      </c>
      <c r="B5748" t="s">
        <v>11593</v>
      </c>
      <c r="C5748" t="str">
        <f t="shared" si="89"/>
        <v>UGButambala</v>
      </c>
    </row>
    <row r="5749" spans="1:3">
      <c r="A5749" t="s">
        <v>11594</v>
      </c>
      <c r="B5749" t="s">
        <v>11595</v>
      </c>
      <c r="C5749" t="str">
        <f t="shared" si="89"/>
        <v>UGBuvuma</v>
      </c>
    </row>
    <row r="5750" spans="1:3">
      <c r="A5750" t="s">
        <v>11596</v>
      </c>
      <c r="B5750" t="s">
        <v>11597</v>
      </c>
      <c r="C5750" t="str">
        <f t="shared" si="89"/>
        <v>UGGomba</v>
      </c>
    </row>
    <row r="5751" spans="1:3">
      <c r="A5751" t="s">
        <v>11598</v>
      </c>
      <c r="B5751" t="s">
        <v>11599</v>
      </c>
      <c r="C5751" t="str">
        <f t="shared" si="89"/>
        <v>UGKalungu</v>
      </c>
    </row>
    <row r="5752" spans="1:3">
      <c r="A5752" t="s">
        <v>11602</v>
      </c>
      <c r="B5752" t="s">
        <v>11603</v>
      </c>
      <c r="C5752" t="str">
        <f t="shared" si="89"/>
        <v>UGKyankwanzi</v>
      </c>
    </row>
    <row r="5753" spans="1:3">
      <c r="A5753" t="s">
        <v>11604</v>
      </c>
      <c r="B5753" t="s">
        <v>11605</v>
      </c>
      <c r="C5753" t="str">
        <f t="shared" si="89"/>
        <v>UGLwengo</v>
      </c>
    </row>
    <row r="5754" spans="1:3">
      <c r="A5754" t="s">
        <v>13501</v>
      </c>
      <c r="B5754" t="s">
        <v>13683</v>
      </c>
      <c r="C5754" t="str">
        <f t="shared" si="89"/>
        <v>UGKyotera</v>
      </c>
    </row>
    <row r="5755" spans="1:3">
      <c r="A5755" t="s">
        <v>13502</v>
      </c>
      <c r="B5755" t="s">
        <v>13684</v>
      </c>
      <c r="C5755" t="str">
        <f t="shared" si="89"/>
        <v>UGKasanda</v>
      </c>
    </row>
    <row r="5756" spans="1:3">
      <c r="A5756" t="s">
        <v>11600</v>
      </c>
      <c r="B5756" t="s">
        <v>11601</v>
      </c>
      <c r="C5756" t="str">
        <f t="shared" si="89"/>
        <v>UGKampala</v>
      </c>
    </row>
    <row r="5757" spans="1:3">
      <c r="A5757" t="s">
        <v>11630</v>
      </c>
      <c r="B5757" t="s">
        <v>4812</v>
      </c>
      <c r="C5757" t="str">
        <f t="shared" si="89"/>
        <v>UGEastern</v>
      </c>
    </row>
    <row r="5758" spans="1:3">
      <c r="A5758" t="s">
        <v>11678</v>
      </c>
      <c r="B5758" t="s">
        <v>11679</v>
      </c>
      <c r="C5758" t="str">
        <f t="shared" si="89"/>
        <v>UGBugiri</v>
      </c>
    </row>
    <row r="5759" spans="1:3">
      <c r="A5759" t="s">
        <v>11649</v>
      </c>
      <c r="B5759" t="s">
        <v>6677</v>
      </c>
      <c r="C5759" t="str">
        <f t="shared" si="89"/>
        <v>UGBusia</v>
      </c>
    </row>
    <row r="5760" spans="1:3">
      <c r="A5760" t="s">
        <v>11658</v>
      </c>
      <c r="B5760" t="s">
        <v>11659</v>
      </c>
      <c r="C5760" t="str">
        <f t="shared" si="89"/>
        <v>UGIganga</v>
      </c>
    </row>
    <row r="5761" spans="1:3">
      <c r="A5761" t="s">
        <v>11686</v>
      </c>
      <c r="B5761" t="s">
        <v>11687</v>
      </c>
      <c r="C5761" t="str">
        <f t="shared" si="89"/>
        <v>UGJinja</v>
      </c>
    </row>
    <row r="5762" spans="1:3">
      <c r="A5762" t="s">
        <v>11652</v>
      </c>
      <c r="B5762" t="s">
        <v>11653</v>
      </c>
      <c r="C5762" t="str">
        <f t="shared" si="89"/>
        <v>UGKamuli</v>
      </c>
    </row>
    <row r="5763" spans="1:3">
      <c r="A5763" t="s">
        <v>11660</v>
      </c>
      <c r="B5763" t="s">
        <v>11661</v>
      </c>
      <c r="C5763" t="str">
        <f t="shared" ref="C5763:C5826" si="90">LEFT(A5763,2)&amp;B5763</f>
        <v>UGKapchorwa</v>
      </c>
    </row>
    <row r="5764" spans="1:3">
      <c r="A5764" t="s">
        <v>11650</v>
      </c>
      <c r="B5764" t="s">
        <v>11651</v>
      </c>
      <c r="C5764" t="str">
        <f t="shared" si="90"/>
        <v>UGKatakwi</v>
      </c>
    </row>
    <row r="5765" spans="1:3">
      <c r="A5765" t="s">
        <v>11654</v>
      </c>
      <c r="B5765" t="s">
        <v>11655</v>
      </c>
      <c r="C5765" t="str">
        <f t="shared" si="90"/>
        <v>UGKumi</v>
      </c>
    </row>
    <row r="5766" spans="1:3">
      <c r="A5766" t="s">
        <v>11688</v>
      </c>
      <c r="B5766" t="s">
        <v>11689</v>
      </c>
      <c r="C5766" t="str">
        <f t="shared" si="90"/>
        <v>UGMbale</v>
      </c>
    </row>
    <row r="5767" spans="1:3">
      <c r="A5767" t="s">
        <v>11631</v>
      </c>
      <c r="B5767" t="s">
        <v>11632</v>
      </c>
      <c r="C5767" t="str">
        <f t="shared" si="90"/>
        <v>UGPallisa</v>
      </c>
    </row>
    <row r="5768" spans="1:3">
      <c r="A5768" t="s">
        <v>11680</v>
      </c>
      <c r="B5768" t="s">
        <v>11681</v>
      </c>
      <c r="C5768" t="str">
        <f t="shared" si="90"/>
        <v>UGSoroti</v>
      </c>
    </row>
    <row r="5769" spans="1:3">
      <c r="A5769" t="s">
        <v>11690</v>
      </c>
      <c r="B5769" t="s">
        <v>11691</v>
      </c>
      <c r="C5769" t="str">
        <f t="shared" si="90"/>
        <v>UGTororo</v>
      </c>
    </row>
    <row r="5770" spans="1:3">
      <c r="A5770" t="s">
        <v>11662</v>
      </c>
      <c r="B5770" t="s">
        <v>11663</v>
      </c>
      <c r="C5770" t="str">
        <f t="shared" si="90"/>
        <v>UGKaberamaido</v>
      </c>
    </row>
    <row r="5771" spans="1:3">
      <c r="A5771" t="s">
        <v>11664</v>
      </c>
      <c r="B5771" t="s">
        <v>11665</v>
      </c>
      <c r="C5771" t="str">
        <f t="shared" si="90"/>
        <v>UGMayuge</v>
      </c>
    </row>
    <row r="5772" spans="1:3">
      <c r="A5772" t="s">
        <v>11666</v>
      </c>
      <c r="B5772" t="s">
        <v>11667</v>
      </c>
      <c r="C5772" t="str">
        <f t="shared" si="90"/>
        <v>UGSironko</v>
      </c>
    </row>
    <row r="5773" spans="1:3">
      <c r="A5773" t="s">
        <v>11674</v>
      </c>
      <c r="B5773" t="s">
        <v>11675</v>
      </c>
      <c r="C5773" t="str">
        <f t="shared" si="90"/>
        <v>UGAmuria</v>
      </c>
    </row>
    <row r="5774" spans="1:3">
      <c r="A5774" t="s">
        <v>11682</v>
      </c>
      <c r="B5774" t="s">
        <v>11683</v>
      </c>
      <c r="C5774" t="str">
        <f t="shared" si="90"/>
        <v>UGBudaka</v>
      </c>
    </row>
    <row r="5775" spans="1:3">
      <c r="A5775" t="s">
        <v>11668</v>
      </c>
      <c r="B5775" t="s">
        <v>11693</v>
      </c>
      <c r="C5775" t="str">
        <f t="shared" si="90"/>
        <v>UGBududa</v>
      </c>
    </row>
    <row r="5776" spans="1:3">
      <c r="A5776" t="s">
        <v>11670</v>
      </c>
      <c r="B5776" t="s">
        <v>11685</v>
      </c>
      <c r="C5776" t="str">
        <f t="shared" si="90"/>
        <v>UGBukedea</v>
      </c>
    </row>
    <row r="5777" spans="1:3">
      <c r="A5777" t="s">
        <v>11676</v>
      </c>
      <c r="B5777" t="s">
        <v>11669</v>
      </c>
      <c r="C5777" t="str">
        <f t="shared" si="90"/>
        <v>UGBukwa</v>
      </c>
    </row>
    <row r="5778" spans="1:3">
      <c r="A5778" t="s">
        <v>11672</v>
      </c>
      <c r="B5778" t="s">
        <v>11671</v>
      </c>
      <c r="C5778" t="str">
        <f t="shared" si="90"/>
        <v>UGButaleja</v>
      </c>
    </row>
    <row r="5779" spans="1:3">
      <c r="A5779" t="s">
        <v>11656</v>
      </c>
      <c r="B5779" t="s">
        <v>11677</v>
      </c>
      <c r="C5779" t="str">
        <f t="shared" si="90"/>
        <v>UGKaliro</v>
      </c>
    </row>
    <row r="5780" spans="1:3">
      <c r="A5780" t="s">
        <v>11692</v>
      </c>
      <c r="B5780" t="s">
        <v>11673</v>
      </c>
      <c r="C5780" t="str">
        <f t="shared" si="90"/>
        <v>UGManafwa</v>
      </c>
    </row>
    <row r="5781" spans="1:3">
      <c r="A5781" t="s">
        <v>11684</v>
      </c>
      <c r="B5781" t="s">
        <v>11657</v>
      </c>
      <c r="C5781" t="str">
        <f t="shared" si="90"/>
        <v>UGNamutumba</v>
      </c>
    </row>
    <row r="5782" spans="1:3">
      <c r="A5782" t="s">
        <v>11633</v>
      </c>
      <c r="B5782" t="s">
        <v>11634</v>
      </c>
      <c r="C5782" t="str">
        <f t="shared" si="90"/>
        <v>UGBulambuli</v>
      </c>
    </row>
    <row r="5783" spans="1:3">
      <c r="A5783" t="s">
        <v>11635</v>
      </c>
      <c r="B5783" t="s">
        <v>11636</v>
      </c>
      <c r="C5783" t="str">
        <f t="shared" si="90"/>
        <v>UGBuyende</v>
      </c>
    </row>
    <row r="5784" spans="1:3">
      <c r="A5784" t="s">
        <v>11637</v>
      </c>
      <c r="B5784" t="s">
        <v>11638</v>
      </c>
      <c r="C5784" t="str">
        <f t="shared" si="90"/>
        <v>UGKibuku</v>
      </c>
    </row>
    <row r="5785" spans="1:3">
      <c r="A5785" t="s">
        <v>11639</v>
      </c>
      <c r="B5785" t="s">
        <v>11640</v>
      </c>
      <c r="C5785" t="str">
        <f t="shared" si="90"/>
        <v>UGKween</v>
      </c>
    </row>
    <row r="5786" spans="1:3">
      <c r="A5786" t="s">
        <v>11641</v>
      </c>
      <c r="B5786" t="s">
        <v>11642</v>
      </c>
      <c r="C5786" t="str">
        <f t="shared" si="90"/>
        <v>UGLuuka</v>
      </c>
    </row>
    <row r="5787" spans="1:3">
      <c r="A5787" t="s">
        <v>11643</v>
      </c>
      <c r="B5787" t="s">
        <v>11644</v>
      </c>
      <c r="C5787" t="str">
        <f t="shared" si="90"/>
        <v>UGNamayingo</v>
      </c>
    </row>
    <row r="5788" spans="1:3">
      <c r="A5788" t="s">
        <v>11645</v>
      </c>
      <c r="B5788" t="s">
        <v>11646</v>
      </c>
      <c r="C5788" t="str">
        <f t="shared" si="90"/>
        <v>UGNgora</v>
      </c>
    </row>
    <row r="5789" spans="1:3">
      <c r="A5789" t="s">
        <v>11647</v>
      </c>
      <c r="B5789" t="s">
        <v>11648</v>
      </c>
      <c r="C5789" t="str">
        <f t="shared" si="90"/>
        <v>UGSerere</v>
      </c>
    </row>
    <row r="5790" spans="1:3">
      <c r="A5790" t="s">
        <v>13503</v>
      </c>
      <c r="B5790" t="s">
        <v>13685</v>
      </c>
      <c r="C5790" t="str">
        <f t="shared" si="90"/>
        <v>UGButebo</v>
      </c>
    </row>
    <row r="5791" spans="1:3">
      <c r="A5791" t="s">
        <v>13504</v>
      </c>
      <c r="B5791" t="s">
        <v>13686</v>
      </c>
      <c r="C5791" t="str">
        <f t="shared" si="90"/>
        <v>UGNamisindwa</v>
      </c>
    </row>
    <row r="5792" spans="1:3">
      <c r="A5792" t="s">
        <v>13505</v>
      </c>
      <c r="B5792" t="s">
        <v>13687</v>
      </c>
      <c r="C5792" t="str">
        <f t="shared" si="90"/>
        <v>UGBugweri</v>
      </c>
    </row>
    <row r="5793" spans="1:3">
      <c r="A5793" t="s">
        <v>13506</v>
      </c>
      <c r="B5793" t="s">
        <v>13688</v>
      </c>
      <c r="C5793" t="str">
        <f t="shared" si="90"/>
        <v>UGKapelebyong</v>
      </c>
    </row>
    <row r="5794" spans="1:3">
      <c r="A5794" t="s">
        <v>11694</v>
      </c>
      <c r="B5794" t="s">
        <v>4781</v>
      </c>
      <c r="C5794" t="str">
        <f t="shared" si="90"/>
        <v>UGNorthern</v>
      </c>
    </row>
    <row r="5795" spans="1:3">
      <c r="A5795" t="s">
        <v>11725</v>
      </c>
      <c r="B5795" t="s">
        <v>11726</v>
      </c>
      <c r="C5795" t="str">
        <f t="shared" si="90"/>
        <v>UGAdjumani</v>
      </c>
    </row>
    <row r="5796" spans="1:3">
      <c r="A5796" t="s">
        <v>11745</v>
      </c>
      <c r="B5796" t="s">
        <v>11746</v>
      </c>
      <c r="C5796" t="str">
        <f t="shared" si="90"/>
        <v>UGApac</v>
      </c>
    </row>
    <row r="5797" spans="1:3">
      <c r="A5797" t="s">
        <v>11747</v>
      </c>
      <c r="B5797" t="s">
        <v>11748</v>
      </c>
      <c r="C5797" t="str">
        <f t="shared" si="90"/>
        <v>UGArua</v>
      </c>
    </row>
    <row r="5798" spans="1:3">
      <c r="A5798" t="s">
        <v>11751</v>
      </c>
      <c r="B5798" t="s">
        <v>11752</v>
      </c>
      <c r="C5798" t="str">
        <f t="shared" si="90"/>
        <v>UGGulu</v>
      </c>
    </row>
    <row r="5799" spans="1:3">
      <c r="A5799" t="s">
        <v>11739</v>
      </c>
      <c r="B5799" t="s">
        <v>11740</v>
      </c>
      <c r="C5799" t="str">
        <f t="shared" si="90"/>
        <v>UGKitgum</v>
      </c>
    </row>
    <row r="5800" spans="1:3">
      <c r="A5800" t="s">
        <v>11695</v>
      </c>
      <c r="B5800" t="s">
        <v>11696</v>
      </c>
      <c r="C5800" t="str">
        <f t="shared" si="90"/>
        <v>UGKotido</v>
      </c>
    </row>
    <row r="5801" spans="1:3">
      <c r="A5801" t="s">
        <v>11741</v>
      </c>
      <c r="B5801" t="s">
        <v>11742</v>
      </c>
      <c r="C5801" t="str">
        <f t="shared" si="90"/>
        <v>UGLira</v>
      </c>
    </row>
    <row r="5802" spans="1:3">
      <c r="A5802" t="s">
        <v>11727</v>
      </c>
      <c r="B5802" t="s">
        <v>11728</v>
      </c>
      <c r="C5802" t="str">
        <f t="shared" si="90"/>
        <v>UGMoroto</v>
      </c>
    </row>
    <row r="5803" spans="1:3">
      <c r="A5803" t="s">
        <v>11697</v>
      </c>
      <c r="B5803" t="s">
        <v>11698</v>
      </c>
      <c r="C5803" t="str">
        <f t="shared" si="90"/>
        <v>UGMoyo</v>
      </c>
    </row>
    <row r="5804" spans="1:3">
      <c r="A5804" t="s">
        <v>11699</v>
      </c>
      <c r="B5804" t="s">
        <v>11700</v>
      </c>
      <c r="C5804" t="str">
        <f t="shared" si="90"/>
        <v>UGNebbi</v>
      </c>
    </row>
    <row r="5805" spans="1:3">
      <c r="A5805" t="s">
        <v>11749</v>
      </c>
      <c r="B5805" t="s">
        <v>11750</v>
      </c>
      <c r="C5805" t="str">
        <f t="shared" si="90"/>
        <v>UGNakapiripirit</v>
      </c>
    </row>
    <row r="5806" spans="1:3">
      <c r="A5806" t="s">
        <v>11753</v>
      </c>
      <c r="B5806" t="s">
        <v>11754</v>
      </c>
      <c r="C5806" t="str">
        <f t="shared" si="90"/>
        <v>UGPader</v>
      </c>
    </row>
    <row r="5807" spans="1:3">
      <c r="A5807" t="s">
        <v>11701</v>
      </c>
      <c r="B5807" t="s">
        <v>11702</v>
      </c>
      <c r="C5807" t="str">
        <f t="shared" si="90"/>
        <v>UGYumbe</v>
      </c>
    </row>
    <row r="5808" spans="1:3">
      <c r="A5808" t="s">
        <v>11729</v>
      </c>
      <c r="B5808" t="s">
        <v>11734</v>
      </c>
      <c r="C5808" t="str">
        <f t="shared" si="90"/>
        <v>UGAbim</v>
      </c>
    </row>
    <row r="5809" spans="1:3">
      <c r="A5809" t="s">
        <v>11731</v>
      </c>
      <c r="B5809" t="s">
        <v>11730</v>
      </c>
      <c r="C5809" t="str">
        <f t="shared" si="90"/>
        <v>UGAmolatar</v>
      </c>
    </row>
    <row r="5810" spans="1:3">
      <c r="A5810" t="s">
        <v>11735</v>
      </c>
      <c r="B5810" t="s">
        <v>11756</v>
      </c>
      <c r="C5810" t="str">
        <f t="shared" si="90"/>
        <v>UGAmuru</v>
      </c>
    </row>
    <row r="5811" spans="1:3">
      <c r="A5811" t="s">
        <v>11733</v>
      </c>
      <c r="B5811" t="s">
        <v>11704</v>
      </c>
      <c r="C5811" t="str">
        <f t="shared" si="90"/>
        <v>UGDokolo</v>
      </c>
    </row>
    <row r="5812" spans="1:3">
      <c r="A5812" t="s">
        <v>11703</v>
      </c>
      <c r="B5812" t="s">
        <v>11732</v>
      </c>
      <c r="C5812" t="str">
        <f t="shared" si="90"/>
        <v>UGKaabong</v>
      </c>
    </row>
    <row r="5813" spans="1:3">
      <c r="A5813" t="s">
        <v>11755</v>
      </c>
      <c r="B5813" t="s">
        <v>11736</v>
      </c>
      <c r="C5813" t="str">
        <f t="shared" si="90"/>
        <v>UGKoboko</v>
      </c>
    </row>
    <row r="5814" spans="1:3">
      <c r="A5814" t="s">
        <v>11737</v>
      </c>
      <c r="B5814" t="s">
        <v>11738</v>
      </c>
      <c r="C5814" t="str">
        <f t="shared" si="90"/>
        <v>UGMaracha</v>
      </c>
    </row>
    <row r="5815" spans="1:3">
      <c r="A5815" t="s">
        <v>11743</v>
      </c>
      <c r="B5815" t="s">
        <v>11744</v>
      </c>
      <c r="C5815" t="str">
        <f t="shared" si="90"/>
        <v>UGOyam</v>
      </c>
    </row>
    <row r="5816" spans="1:3">
      <c r="A5816" t="s">
        <v>11705</v>
      </c>
      <c r="B5816" t="s">
        <v>11706</v>
      </c>
      <c r="C5816" t="str">
        <f t="shared" si="90"/>
        <v>UGAgago</v>
      </c>
    </row>
    <row r="5817" spans="1:3">
      <c r="A5817" t="s">
        <v>11707</v>
      </c>
      <c r="B5817" t="s">
        <v>11708</v>
      </c>
      <c r="C5817" t="str">
        <f t="shared" si="90"/>
        <v>UGAlebtong</v>
      </c>
    </row>
    <row r="5818" spans="1:3">
      <c r="A5818" t="s">
        <v>11709</v>
      </c>
      <c r="B5818" t="s">
        <v>11710</v>
      </c>
      <c r="C5818" t="str">
        <f t="shared" si="90"/>
        <v>UGAmudat</v>
      </c>
    </row>
    <row r="5819" spans="1:3">
      <c r="A5819" t="s">
        <v>11711</v>
      </c>
      <c r="B5819" t="s">
        <v>11714</v>
      </c>
      <c r="C5819" t="str">
        <f t="shared" si="90"/>
        <v>UGKole</v>
      </c>
    </row>
    <row r="5820" spans="1:3">
      <c r="A5820" t="s">
        <v>11713</v>
      </c>
      <c r="B5820" t="s">
        <v>11716</v>
      </c>
      <c r="C5820" t="str">
        <f t="shared" si="90"/>
        <v>UGLamwo</v>
      </c>
    </row>
    <row r="5821" spans="1:3">
      <c r="A5821" t="s">
        <v>11715</v>
      </c>
      <c r="B5821" t="s">
        <v>11718</v>
      </c>
      <c r="C5821" t="str">
        <f t="shared" si="90"/>
        <v>UGNapak</v>
      </c>
    </row>
    <row r="5822" spans="1:3">
      <c r="A5822" t="s">
        <v>11717</v>
      </c>
      <c r="B5822" t="s">
        <v>11720</v>
      </c>
      <c r="C5822" t="str">
        <f t="shared" si="90"/>
        <v>UGNwoya</v>
      </c>
    </row>
    <row r="5823" spans="1:3">
      <c r="A5823" t="s">
        <v>11719</v>
      </c>
      <c r="B5823" t="s">
        <v>11722</v>
      </c>
      <c r="C5823" t="str">
        <f t="shared" si="90"/>
        <v>UGOtuke</v>
      </c>
    </row>
    <row r="5824" spans="1:3">
      <c r="A5824" t="s">
        <v>11721</v>
      </c>
      <c r="B5824" t="s">
        <v>11724</v>
      </c>
      <c r="C5824" t="str">
        <f t="shared" si="90"/>
        <v>UGZombo</v>
      </c>
    </row>
    <row r="5825" spans="1:3">
      <c r="A5825" t="s">
        <v>11723</v>
      </c>
      <c r="B5825" t="s">
        <v>13692</v>
      </c>
      <c r="C5825" t="str">
        <f t="shared" si="90"/>
        <v>UGOmoro</v>
      </c>
    </row>
    <row r="5826" spans="1:3">
      <c r="A5826" t="s">
        <v>13507</v>
      </c>
      <c r="B5826" t="s">
        <v>13689</v>
      </c>
      <c r="C5826" t="str">
        <f t="shared" si="90"/>
        <v>UGPakwach</v>
      </c>
    </row>
    <row r="5827" spans="1:3">
      <c r="A5827" t="s">
        <v>13508</v>
      </c>
      <c r="B5827" t="s">
        <v>13690</v>
      </c>
      <c r="C5827" t="str">
        <f t="shared" ref="C5827:C5890" si="91">LEFT(A5827,2)&amp;B5827</f>
        <v>UGKwania</v>
      </c>
    </row>
    <row r="5828" spans="1:3">
      <c r="A5828" t="s">
        <v>13509</v>
      </c>
      <c r="B5828" t="s">
        <v>13691</v>
      </c>
      <c r="C5828" t="str">
        <f t="shared" si="91"/>
        <v>UGNabilatuk</v>
      </c>
    </row>
    <row r="5829" spans="1:3">
      <c r="A5829" t="s">
        <v>11757</v>
      </c>
      <c r="B5829" t="s">
        <v>4779</v>
      </c>
      <c r="C5829" t="str">
        <f t="shared" si="91"/>
        <v>UGWestern</v>
      </c>
    </row>
    <row r="5830" spans="1:3">
      <c r="A5830" t="s">
        <v>11758</v>
      </c>
      <c r="B5830" t="s">
        <v>11759</v>
      </c>
      <c r="C5830" t="str">
        <f t="shared" si="91"/>
        <v>UGBundibugyo</v>
      </c>
    </row>
    <row r="5831" spans="1:3">
      <c r="A5831" t="s">
        <v>11798</v>
      </c>
      <c r="B5831" t="s">
        <v>11799</v>
      </c>
      <c r="C5831" t="str">
        <f t="shared" si="91"/>
        <v>UGBushenyi</v>
      </c>
    </row>
    <row r="5832" spans="1:3">
      <c r="A5832" t="s">
        <v>11760</v>
      </c>
      <c r="B5832" t="s">
        <v>11761</v>
      </c>
      <c r="C5832" t="str">
        <f t="shared" si="91"/>
        <v>UGHoima</v>
      </c>
    </row>
    <row r="5833" spans="1:3">
      <c r="A5833" t="s">
        <v>11806</v>
      </c>
      <c r="B5833" t="s">
        <v>11807</v>
      </c>
      <c r="C5833" t="str">
        <f t="shared" si="91"/>
        <v>UGKabale</v>
      </c>
    </row>
    <row r="5834" spans="1:3">
      <c r="A5834" t="s">
        <v>11790</v>
      </c>
      <c r="B5834" t="s">
        <v>11791</v>
      </c>
      <c r="C5834" t="str">
        <f t="shared" si="91"/>
        <v>UGKabarole</v>
      </c>
    </row>
    <row r="5835" spans="1:3">
      <c r="A5835" t="s">
        <v>11800</v>
      </c>
      <c r="B5835" t="s">
        <v>11801</v>
      </c>
      <c r="C5835" t="str">
        <f t="shared" si="91"/>
        <v>UGKasese</v>
      </c>
    </row>
    <row r="5836" spans="1:3">
      <c r="A5836" t="s">
        <v>11792</v>
      </c>
      <c r="B5836" t="s">
        <v>11793</v>
      </c>
      <c r="C5836" t="str">
        <f t="shared" si="91"/>
        <v>UGKibaale</v>
      </c>
    </row>
    <row r="5837" spans="1:3">
      <c r="A5837" t="s">
        <v>11802</v>
      </c>
      <c r="B5837" t="s">
        <v>11803</v>
      </c>
      <c r="C5837" t="str">
        <f t="shared" si="91"/>
        <v>UGKisoro</v>
      </c>
    </row>
    <row r="5838" spans="1:3">
      <c r="A5838" t="s">
        <v>11794</v>
      </c>
      <c r="B5838" t="s">
        <v>11795</v>
      </c>
      <c r="C5838" t="str">
        <f t="shared" si="91"/>
        <v>UGMasindi</v>
      </c>
    </row>
    <row r="5839" spans="1:3">
      <c r="A5839" t="s">
        <v>11804</v>
      </c>
      <c r="B5839" t="s">
        <v>11805</v>
      </c>
      <c r="C5839" t="str">
        <f t="shared" si="91"/>
        <v>UGMbarara</v>
      </c>
    </row>
    <row r="5840" spans="1:3">
      <c r="A5840" t="s">
        <v>11778</v>
      </c>
      <c r="B5840" t="s">
        <v>11779</v>
      </c>
      <c r="C5840" t="str">
        <f t="shared" si="91"/>
        <v>UGNtungamo</v>
      </c>
    </row>
    <row r="5841" spans="1:3">
      <c r="A5841" t="s">
        <v>11796</v>
      </c>
      <c r="B5841" t="s">
        <v>11797</v>
      </c>
      <c r="C5841" t="str">
        <f t="shared" si="91"/>
        <v>UGRukungiri</v>
      </c>
    </row>
    <row r="5842" spans="1:3">
      <c r="A5842" t="s">
        <v>11780</v>
      </c>
      <c r="B5842" t="s">
        <v>11781</v>
      </c>
      <c r="C5842" t="str">
        <f t="shared" si="91"/>
        <v>UGKamwenge</v>
      </c>
    </row>
    <row r="5843" spans="1:3">
      <c r="A5843" t="s">
        <v>11784</v>
      </c>
      <c r="B5843" t="s">
        <v>11785</v>
      </c>
      <c r="C5843" t="str">
        <f t="shared" si="91"/>
        <v>UGKanungu</v>
      </c>
    </row>
    <row r="5844" spans="1:3">
      <c r="A5844" t="s">
        <v>11762</v>
      </c>
      <c r="B5844" t="s">
        <v>11763</v>
      </c>
      <c r="C5844" t="str">
        <f t="shared" si="91"/>
        <v>UGKyenjojo</v>
      </c>
    </row>
    <row r="5845" spans="1:3">
      <c r="A5845" t="s">
        <v>11782</v>
      </c>
      <c r="B5845" t="s">
        <v>11765</v>
      </c>
      <c r="C5845" t="str">
        <f t="shared" si="91"/>
        <v>UGBuliisa</v>
      </c>
    </row>
    <row r="5846" spans="1:3">
      <c r="A5846" t="s">
        <v>11786</v>
      </c>
      <c r="B5846" t="s">
        <v>11783</v>
      </c>
      <c r="C5846" t="str">
        <f t="shared" si="91"/>
        <v>UGIbanda</v>
      </c>
    </row>
    <row r="5847" spans="1:3">
      <c r="A5847" t="s">
        <v>11788</v>
      </c>
      <c r="B5847" t="s">
        <v>11787</v>
      </c>
      <c r="C5847" t="str">
        <f t="shared" si="91"/>
        <v>UGIsingiro</v>
      </c>
    </row>
    <row r="5848" spans="1:3">
      <c r="A5848" t="s">
        <v>11764</v>
      </c>
      <c r="B5848" t="s">
        <v>11789</v>
      </c>
      <c r="C5848" t="str">
        <f t="shared" si="91"/>
        <v>UGKiruhura</v>
      </c>
    </row>
    <row r="5849" spans="1:3">
      <c r="A5849" t="s">
        <v>11766</v>
      </c>
      <c r="B5849" t="s">
        <v>11712</v>
      </c>
      <c r="C5849" t="str">
        <f t="shared" si="91"/>
        <v>UGBuhweju</v>
      </c>
    </row>
    <row r="5850" spans="1:3">
      <c r="A5850" t="s">
        <v>11768</v>
      </c>
      <c r="B5850" t="s">
        <v>11767</v>
      </c>
      <c r="C5850" t="str">
        <f t="shared" si="91"/>
        <v>UGKiryandongo</v>
      </c>
    </row>
    <row r="5851" spans="1:3">
      <c r="A5851" t="s">
        <v>11770</v>
      </c>
      <c r="B5851" t="s">
        <v>11769</v>
      </c>
      <c r="C5851" t="str">
        <f t="shared" si="91"/>
        <v>UGKyegegwa</v>
      </c>
    </row>
    <row r="5852" spans="1:3">
      <c r="A5852" t="s">
        <v>11772</v>
      </c>
      <c r="B5852" t="s">
        <v>11771</v>
      </c>
      <c r="C5852" t="str">
        <f t="shared" si="91"/>
        <v>UGMitooma</v>
      </c>
    </row>
    <row r="5853" spans="1:3">
      <c r="A5853" t="s">
        <v>11774</v>
      </c>
      <c r="B5853" t="s">
        <v>11773</v>
      </c>
      <c r="C5853" t="str">
        <f t="shared" si="91"/>
        <v>UGNtoroko</v>
      </c>
    </row>
    <row r="5854" spans="1:3">
      <c r="A5854" t="s">
        <v>11776</v>
      </c>
      <c r="B5854" t="s">
        <v>11775</v>
      </c>
      <c r="C5854" t="str">
        <f t="shared" si="91"/>
        <v>UGRubirizi</v>
      </c>
    </row>
    <row r="5855" spans="1:3">
      <c r="A5855" t="s">
        <v>12737</v>
      </c>
      <c r="B5855" t="s">
        <v>11777</v>
      </c>
      <c r="C5855" t="str">
        <f t="shared" si="91"/>
        <v>UGSheema</v>
      </c>
    </row>
    <row r="5856" spans="1:3">
      <c r="A5856" t="s">
        <v>13495</v>
      </c>
      <c r="B5856" t="s">
        <v>13677</v>
      </c>
      <c r="C5856" t="str">
        <f t="shared" si="91"/>
        <v>UGKagadi</v>
      </c>
    </row>
    <row r="5857" spans="1:3">
      <c r="A5857" t="s">
        <v>13496</v>
      </c>
      <c r="B5857" t="s">
        <v>13678</v>
      </c>
      <c r="C5857" t="str">
        <f t="shared" si="91"/>
        <v>UGKakumiro</v>
      </c>
    </row>
    <row r="5858" spans="1:3">
      <c r="A5858" t="s">
        <v>13497</v>
      </c>
      <c r="B5858" t="s">
        <v>13679</v>
      </c>
      <c r="C5858" t="str">
        <f t="shared" si="91"/>
        <v>UGRubanda</v>
      </c>
    </row>
    <row r="5859" spans="1:3">
      <c r="A5859" t="s">
        <v>13498</v>
      </c>
      <c r="B5859" t="s">
        <v>13680</v>
      </c>
      <c r="C5859" t="str">
        <f t="shared" si="91"/>
        <v>UGBunyangabu</v>
      </c>
    </row>
    <row r="5860" spans="1:3">
      <c r="A5860" t="s">
        <v>13499</v>
      </c>
      <c r="B5860" t="s">
        <v>13681</v>
      </c>
      <c r="C5860" t="str">
        <f t="shared" si="91"/>
        <v>UGRukiga</v>
      </c>
    </row>
    <row r="5861" spans="1:3">
      <c r="A5861" t="s">
        <v>13500</v>
      </c>
      <c r="B5861" t="s">
        <v>13682</v>
      </c>
      <c r="C5861" t="str">
        <f t="shared" si="91"/>
        <v>UGKikuube</v>
      </c>
    </row>
    <row r="5862" spans="1:3">
      <c r="A5862" t="s">
        <v>11816</v>
      </c>
      <c r="B5862" t="s">
        <v>11817</v>
      </c>
      <c r="C5862" t="str">
        <f t="shared" si="91"/>
        <v>UMJohnston Atoll</v>
      </c>
    </row>
    <row r="5863" spans="1:3">
      <c r="A5863" t="s">
        <v>11813</v>
      </c>
      <c r="B5863" t="s">
        <v>2498</v>
      </c>
      <c r="C5863" t="str">
        <f t="shared" si="91"/>
        <v>UMMidway Islands</v>
      </c>
    </row>
    <row r="5864" spans="1:3">
      <c r="A5864" t="s">
        <v>11822</v>
      </c>
      <c r="B5864" t="s">
        <v>11823</v>
      </c>
      <c r="C5864" t="str">
        <f t="shared" si="91"/>
        <v>UMNavassa Island</v>
      </c>
    </row>
    <row r="5865" spans="1:3">
      <c r="A5865" t="s">
        <v>11810</v>
      </c>
      <c r="B5865" t="s">
        <v>2502</v>
      </c>
      <c r="C5865" t="str">
        <f t="shared" si="91"/>
        <v>UMWake Island</v>
      </c>
    </row>
    <row r="5866" spans="1:3">
      <c r="A5866" t="s">
        <v>11818</v>
      </c>
      <c r="B5866" t="s">
        <v>11819</v>
      </c>
      <c r="C5866" t="str">
        <f t="shared" si="91"/>
        <v>UMBaker Island</v>
      </c>
    </row>
    <row r="5867" spans="1:3">
      <c r="A5867" t="s">
        <v>11814</v>
      </c>
      <c r="B5867" t="s">
        <v>11815</v>
      </c>
      <c r="C5867" t="str">
        <f t="shared" si="91"/>
        <v>UMHowland Island</v>
      </c>
    </row>
    <row r="5868" spans="1:3">
      <c r="A5868" t="s">
        <v>11808</v>
      </c>
      <c r="B5868" t="s">
        <v>11809</v>
      </c>
      <c r="C5868" t="str">
        <f t="shared" si="91"/>
        <v>UMJarvis Island</v>
      </c>
    </row>
    <row r="5869" spans="1:3">
      <c r="A5869" t="s">
        <v>11811</v>
      </c>
      <c r="B5869" t="s">
        <v>11812</v>
      </c>
      <c r="C5869" t="str">
        <f t="shared" si="91"/>
        <v>UMKingman Reef</v>
      </c>
    </row>
    <row r="5870" spans="1:3">
      <c r="A5870" t="s">
        <v>11820</v>
      </c>
      <c r="B5870" t="s">
        <v>11821</v>
      </c>
      <c r="C5870" t="str">
        <f t="shared" si="91"/>
        <v>UMPalmyra Atoll</v>
      </c>
    </row>
    <row r="5871" spans="1:3">
      <c r="A5871" t="s">
        <v>11840</v>
      </c>
      <c r="B5871" t="s">
        <v>11841</v>
      </c>
      <c r="C5871" t="str">
        <f t="shared" si="91"/>
        <v>USDistrict of Columbia</v>
      </c>
    </row>
    <row r="5872" spans="1:3">
      <c r="A5872" t="s">
        <v>11861</v>
      </c>
      <c r="B5872" t="s">
        <v>12849</v>
      </c>
      <c r="C5872" t="str">
        <f t="shared" si="91"/>
        <v>USAmerican Samoa (see also separate country code entry under AS)</v>
      </c>
    </row>
    <row r="5873" spans="1:3">
      <c r="A5873" t="s">
        <v>11842</v>
      </c>
      <c r="B5873" t="s">
        <v>12852</v>
      </c>
      <c r="C5873" t="str">
        <f t="shared" si="91"/>
        <v>USGuam (see also separate country code entry under GU)</v>
      </c>
    </row>
    <row r="5874" spans="1:3">
      <c r="A5874" t="s">
        <v>11831</v>
      </c>
      <c r="B5874" t="s">
        <v>12851</v>
      </c>
      <c r="C5874" t="str">
        <f t="shared" si="91"/>
        <v>USNorthern Mariana Islands (see also separate country code entry under MP)</v>
      </c>
    </row>
    <row r="5875" spans="1:3">
      <c r="A5875" t="s">
        <v>11901</v>
      </c>
      <c r="B5875" t="s">
        <v>12848</v>
      </c>
      <c r="C5875" t="str">
        <f t="shared" si="91"/>
        <v>USPuerto Rico (see also separate country code entry under PR)</v>
      </c>
    </row>
    <row r="5876" spans="1:3">
      <c r="A5876" t="s">
        <v>11868</v>
      </c>
      <c r="B5876" t="s">
        <v>12850</v>
      </c>
      <c r="C5876" t="str">
        <f t="shared" si="91"/>
        <v>USUnited States Minor Outlying Islands (see also separate country code entry under UM)</v>
      </c>
    </row>
    <row r="5877" spans="1:3">
      <c r="A5877" t="s">
        <v>11860</v>
      </c>
      <c r="B5877" t="s">
        <v>12853</v>
      </c>
      <c r="C5877" t="str">
        <f t="shared" si="91"/>
        <v>USVirgin Islands, U.S. (see also separate country code entry under VI)</v>
      </c>
    </row>
    <row r="5878" spans="1:3">
      <c r="A5878" t="s">
        <v>11824</v>
      </c>
      <c r="B5878" t="s">
        <v>11825</v>
      </c>
      <c r="C5878" t="str">
        <f t="shared" si="91"/>
        <v>USAlaska</v>
      </c>
    </row>
    <row r="5879" spans="1:3">
      <c r="A5879" t="s">
        <v>11826</v>
      </c>
      <c r="B5879" t="s">
        <v>1780</v>
      </c>
      <c r="C5879" t="str">
        <f t="shared" si="91"/>
        <v>USAlabama</v>
      </c>
    </row>
    <row r="5880" spans="1:3">
      <c r="A5880" t="s">
        <v>11897</v>
      </c>
      <c r="B5880" t="s">
        <v>11898</v>
      </c>
      <c r="C5880" t="str">
        <f t="shared" si="91"/>
        <v>USArkansas</v>
      </c>
    </row>
    <row r="5881" spans="1:3">
      <c r="A5881" t="s">
        <v>11887</v>
      </c>
      <c r="B5881" t="s">
        <v>11888</v>
      </c>
      <c r="C5881" t="str">
        <f t="shared" si="91"/>
        <v>USArizona</v>
      </c>
    </row>
    <row r="5882" spans="1:3">
      <c r="A5882" t="s">
        <v>11848</v>
      </c>
      <c r="B5882" t="s">
        <v>1693</v>
      </c>
      <c r="C5882" t="str">
        <f t="shared" si="91"/>
        <v>USCalifornia</v>
      </c>
    </row>
    <row r="5883" spans="1:3">
      <c r="A5883" t="s">
        <v>11827</v>
      </c>
      <c r="B5883" t="s">
        <v>11828</v>
      </c>
      <c r="C5883" t="str">
        <f t="shared" si="91"/>
        <v>USColorado</v>
      </c>
    </row>
    <row r="5884" spans="1:3">
      <c r="A5884" t="s">
        <v>11904</v>
      </c>
      <c r="B5884" t="s">
        <v>11905</v>
      </c>
      <c r="C5884" t="str">
        <f t="shared" si="91"/>
        <v>USConnecticut</v>
      </c>
    </row>
    <row r="5885" spans="1:3">
      <c r="A5885" t="s">
        <v>11849</v>
      </c>
      <c r="B5885" t="s">
        <v>11850</v>
      </c>
      <c r="C5885" t="str">
        <f t="shared" si="91"/>
        <v>USDelaware</v>
      </c>
    </row>
    <row r="5886" spans="1:3">
      <c r="A5886" t="s">
        <v>11906</v>
      </c>
      <c r="B5886" t="s">
        <v>1660</v>
      </c>
      <c r="C5886" t="str">
        <f t="shared" si="91"/>
        <v>USFlorida</v>
      </c>
    </row>
    <row r="5887" spans="1:3">
      <c r="A5887" t="s">
        <v>11862</v>
      </c>
      <c r="B5887" t="s">
        <v>2495</v>
      </c>
      <c r="C5887" t="str">
        <f t="shared" si="91"/>
        <v>USGeorgia</v>
      </c>
    </row>
    <row r="5888" spans="1:3">
      <c r="A5888" t="s">
        <v>11851</v>
      </c>
      <c r="B5888" t="s">
        <v>11852</v>
      </c>
      <c r="C5888" t="str">
        <f t="shared" si="91"/>
        <v>USHawaii</v>
      </c>
    </row>
    <row r="5889" spans="1:3">
      <c r="A5889" t="s">
        <v>11843</v>
      </c>
      <c r="B5889" t="s">
        <v>11844</v>
      </c>
      <c r="C5889" t="str">
        <f t="shared" si="91"/>
        <v>USIowa</v>
      </c>
    </row>
    <row r="5890" spans="1:3">
      <c r="A5890" t="s">
        <v>11869</v>
      </c>
      <c r="B5890" t="s">
        <v>11870</v>
      </c>
      <c r="C5890" t="str">
        <f t="shared" si="91"/>
        <v>USIdaho</v>
      </c>
    </row>
    <row r="5891" spans="1:3">
      <c r="A5891" t="s">
        <v>11871</v>
      </c>
      <c r="B5891" t="s">
        <v>11872</v>
      </c>
      <c r="C5891" t="str">
        <f t="shared" ref="C5891:C5954" si="92">LEFT(A5891,2)&amp;B5891</f>
        <v>USIllinois</v>
      </c>
    </row>
    <row r="5892" spans="1:3">
      <c r="A5892" t="s">
        <v>11907</v>
      </c>
      <c r="B5892" t="s">
        <v>11908</v>
      </c>
      <c r="C5892" t="str">
        <f t="shared" si="92"/>
        <v>USIndiana</v>
      </c>
    </row>
    <row r="5893" spans="1:3">
      <c r="A5893" t="s">
        <v>11863</v>
      </c>
      <c r="B5893" t="s">
        <v>11864</v>
      </c>
      <c r="C5893" t="str">
        <f t="shared" si="92"/>
        <v>USKansas</v>
      </c>
    </row>
    <row r="5894" spans="1:3">
      <c r="A5894" t="s">
        <v>11829</v>
      </c>
      <c r="B5894" t="s">
        <v>11830</v>
      </c>
      <c r="C5894" t="str">
        <f t="shared" si="92"/>
        <v>USKentucky</v>
      </c>
    </row>
    <row r="5895" spans="1:3">
      <c r="A5895" t="s">
        <v>11889</v>
      </c>
      <c r="B5895" t="s">
        <v>11890</v>
      </c>
      <c r="C5895" t="str">
        <f t="shared" si="92"/>
        <v>USLouisiana</v>
      </c>
    </row>
    <row r="5896" spans="1:3">
      <c r="A5896" t="s">
        <v>11853</v>
      </c>
      <c r="B5896" t="s">
        <v>1591</v>
      </c>
      <c r="C5896" t="str">
        <f t="shared" si="92"/>
        <v>USMassachusetts</v>
      </c>
    </row>
    <row r="5897" spans="1:3">
      <c r="A5897" t="s">
        <v>11873</v>
      </c>
      <c r="B5897" t="s">
        <v>7269</v>
      </c>
      <c r="C5897" t="str">
        <f t="shared" si="92"/>
        <v>USMaryland</v>
      </c>
    </row>
    <row r="5898" spans="1:3">
      <c r="A5898" t="s">
        <v>11874</v>
      </c>
      <c r="B5898" t="s">
        <v>11875</v>
      </c>
      <c r="C5898" t="str">
        <f t="shared" si="92"/>
        <v>USMaine</v>
      </c>
    </row>
    <row r="5899" spans="1:3">
      <c r="A5899" t="s">
        <v>11899</v>
      </c>
      <c r="B5899" t="s">
        <v>11900</v>
      </c>
      <c r="C5899" t="str">
        <f t="shared" si="92"/>
        <v>USMichigan</v>
      </c>
    </row>
    <row r="5900" spans="1:3">
      <c r="A5900" t="s">
        <v>11865</v>
      </c>
      <c r="B5900" t="s">
        <v>11866</v>
      </c>
      <c r="C5900" t="str">
        <f t="shared" si="92"/>
        <v>USMinnesota</v>
      </c>
    </row>
    <row r="5901" spans="1:3">
      <c r="A5901" t="s">
        <v>11876</v>
      </c>
      <c r="B5901" t="s">
        <v>11877</v>
      </c>
      <c r="C5901" t="str">
        <f t="shared" si="92"/>
        <v>USMissouri</v>
      </c>
    </row>
    <row r="5902" spans="1:3">
      <c r="A5902" t="s">
        <v>11878</v>
      </c>
      <c r="B5902" t="s">
        <v>11879</v>
      </c>
      <c r="C5902" t="str">
        <f t="shared" si="92"/>
        <v>USMississippi</v>
      </c>
    </row>
    <row r="5903" spans="1:3">
      <c r="A5903" t="s">
        <v>11854</v>
      </c>
      <c r="B5903" t="s">
        <v>3271</v>
      </c>
      <c r="C5903" t="str">
        <f t="shared" si="92"/>
        <v>USMontana</v>
      </c>
    </row>
    <row r="5904" spans="1:3">
      <c r="A5904" t="s">
        <v>11855</v>
      </c>
      <c r="B5904" t="s">
        <v>1703</v>
      </c>
      <c r="C5904" t="str">
        <f t="shared" si="92"/>
        <v>USNorth Carolina</v>
      </c>
    </row>
    <row r="5905" spans="1:3">
      <c r="A5905" t="s">
        <v>11891</v>
      </c>
      <c r="B5905" t="s">
        <v>1613</v>
      </c>
      <c r="C5905" t="str">
        <f t="shared" si="92"/>
        <v>USNorth Dakota</v>
      </c>
    </row>
    <row r="5906" spans="1:3">
      <c r="A5906" t="s">
        <v>11856</v>
      </c>
      <c r="B5906" t="s">
        <v>11857</v>
      </c>
      <c r="C5906" t="str">
        <f t="shared" si="92"/>
        <v>USNebraska</v>
      </c>
    </row>
    <row r="5907" spans="1:3">
      <c r="A5907" t="s">
        <v>11892</v>
      </c>
      <c r="B5907" t="s">
        <v>11893</v>
      </c>
      <c r="C5907" t="str">
        <f t="shared" si="92"/>
        <v>USNew Hampshire</v>
      </c>
    </row>
    <row r="5908" spans="1:3">
      <c r="A5908" t="s">
        <v>11858</v>
      </c>
      <c r="B5908" t="s">
        <v>11859</v>
      </c>
      <c r="C5908" t="str">
        <f t="shared" si="92"/>
        <v>USNew Jersey</v>
      </c>
    </row>
    <row r="5909" spans="1:3">
      <c r="A5909" t="s">
        <v>11880</v>
      </c>
      <c r="B5909" t="s">
        <v>11881</v>
      </c>
      <c r="C5909" t="str">
        <f t="shared" si="92"/>
        <v>USNew Mexico</v>
      </c>
    </row>
    <row r="5910" spans="1:3">
      <c r="A5910" t="s">
        <v>11894</v>
      </c>
      <c r="B5910" t="s">
        <v>1715</v>
      </c>
      <c r="C5910" t="str">
        <f t="shared" si="92"/>
        <v>USNevada</v>
      </c>
    </row>
    <row r="5911" spans="1:3">
      <c r="A5911" t="s">
        <v>11832</v>
      </c>
      <c r="B5911" t="s">
        <v>1583</v>
      </c>
      <c r="C5911" t="str">
        <f t="shared" si="92"/>
        <v>USNew York</v>
      </c>
    </row>
    <row r="5912" spans="1:3">
      <c r="A5912" t="s">
        <v>11845</v>
      </c>
      <c r="B5912" t="s">
        <v>1601</v>
      </c>
      <c r="C5912" t="str">
        <f t="shared" si="92"/>
        <v>USOhio</v>
      </c>
    </row>
    <row r="5913" spans="1:3">
      <c r="A5913" t="s">
        <v>11909</v>
      </c>
      <c r="B5913" t="s">
        <v>11910</v>
      </c>
      <c r="C5913" t="str">
        <f t="shared" si="92"/>
        <v>USOklahoma</v>
      </c>
    </row>
    <row r="5914" spans="1:3">
      <c r="A5914" t="s">
        <v>11846</v>
      </c>
      <c r="B5914" t="s">
        <v>11847</v>
      </c>
      <c r="C5914" t="str">
        <f t="shared" si="92"/>
        <v>USOregon</v>
      </c>
    </row>
    <row r="5915" spans="1:3">
      <c r="A5915" t="s">
        <v>11882</v>
      </c>
      <c r="B5915" t="s">
        <v>1699</v>
      </c>
      <c r="C5915" t="str">
        <f t="shared" si="92"/>
        <v>USPennsylvania</v>
      </c>
    </row>
    <row r="5916" spans="1:3">
      <c r="A5916" t="s">
        <v>11833</v>
      </c>
      <c r="B5916" t="s">
        <v>1507</v>
      </c>
      <c r="C5916" t="str">
        <f t="shared" si="92"/>
        <v>USRhode Island</v>
      </c>
    </row>
    <row r="5917" spans="1:3">
      <c r="A5917" t="s">
        <v>11834</v>
      </c>
      <c r="B5917" t="s">
        <v>11835</v>
      </c>
      <c r="C5917" t="str">
        <f t="shared" si="92"/>
        <v>USSouth Carolina</v>
      </c>
    </row>
    <row r="5918" spans="1:3">
      <c r="A5918" t="s">
        <v>11836</v>
      </c>
      <c r="B5918" t="s">
        <v>11837</v>
      </c>
      <c r="C5918" t="str">
        <f t="shared" si="92"/>
        <v>USSouth Dakota</v>
      </c>
    </row>
    <row r="5919" spans="1:3">
      <c r="A5919" t="s">
        <v>11902</v>
      </c>
      <c r="B5919" t="s">
        <v>11903</v>
      </c>
      <c r="C5919" t="str">
        <f t="shared" si="92"/>
        <v>USTennessee</v>
      </c>
    </row>
    <row r="5920" spans="1:3">
      <c r="A5920" t="s">
        <v>11867</v>
      </c>
      <c r="B5920" t="s">
        <v>2215</v>
      </c>
      <c r="C5920" t="str">
        <f t="shared" si="92"/>
        <v>USTexas</v>
      </c>
    </row>
    <row r="5921" spans="1:3">
      <c r="A5921" t="s">
        <v>11911</v>
      </c>
      <c r="B5921" t="s">
        <v>1566</v>
      </c>
      <c r="C5921" t="str">
        <f t="shared" si="92"/>
        <v>USUtah</v>
      </c>
    </row>
    <row r="5922" spans="1:3">
      <c r="A5922" t="s">
        <v>11895</v>
      </c>
      <c r="B5922" t="s">
        <v>11896</v>
      </c>
      <c r="C5922" t="str">
        <f t="shared" si="92"/>
        <v>USVirginia</v>
      </c>
    </row>
    <row r="5923" spans="1:3">
      <c r="A5923" t="s">
        <v>11883</v>
      </c>
      <c r="B5923" t="s">
        <v>11884</v>
      </c>
      <c r="C5923" t="str">
        <f t="shared" si="92"/>
        <v>USVermont</v>
      </c>
    </row>
    <row r="5924" spans="1:3">
      <c r="A5924" t="s">
        <v>11838</v>
      </c>
      <c r="B5924" t="s">
        <v>11839</v>
      </c>
      <c r="C5924" t="str">
        <f t="shared" si="92"/>
        <v>USWashington</v>
      </c>
    </row>
    <row r="5925" spans="1:3">
      <c r="A5925" t="s">
        <v>11912</v>
      </c>
      <c r="B5925" t="s">
        <v>2242</v>
      </c>
      <c r="C5925" t="str">
        <f t="shared" si="92"/>
        <v>USWisconsin</v>
      </c>
    </row>
    <row r="5926" spans="1:3">
      <c r="A5926" t="s">
        <v>11913</v>
      </c>
      <c r="B5926" t="s">
        <v>11914</v>
      </c>
      <c r="C5926" t="str">
        <f t="shared" si="92"/>
        <v>USWest Virginia</v>
      </c>
    </row>
    <row r="5927" spans="1:3">
      <c r="A5927" t="s">
        <v>11885</v>
      </c>
      <c r="B5927" t="s">
        <v>11886</v>
      </c>
      <c r="C5927" t="str">
        <f t="shared" si="92"/>
        <v>USWyoming</v>
      </c>
    </row>
    <row r="5928" spans="1:3">
      <c r="A5928" t="s">
        <v>11934</v>
      </c>
      <c r="B5928" t="s">
        <v>11935</v>
      </c>
      <c r="C5928" t="str">
        <f t="shared" si="92"/>
        <v>UYArtigas</v>
      </c>
    </row>
    <row r="5929" spans="1:3">
      <c r="A5929" t="s">
        <v>11940</v>
      </c>
      <c r="B5929" t="s">
        <v>11941</v>
      </c>
      <c r="C5929" t="str">
        <f t="shared" si="92"/>
        <v>UYCanelones</v>
      </c>
    </row>
    <row r="5930" spans="1:3">
      <c r="A5930" t="s">
        <v>11927</v>
      </c>
      <c r="B5930" t="s">
        <v>11928</v>
      </c>
      <c r="C5930" t="str">
        <f t="shared" si="92"/>
        <v>UYCerro Largo</v>
      </c>
    </row>
    <row r="5931" spans="1:3">
      <c r="A5931" t="s">
        <v>11931</v>
      </c>
      <c r="B5931" t="s">
        <v>11932</v>
      </c>
      <c r="C5931" t="str">
        <f t="shared" si="92"/>
        <v>UYColonia</v>
      </c>
    </row>
    <row r="5932" spans="1:3">
      <c r="A5932" t="s">
        <v>11920</v>
      </c>
      <c r="B5932" t="s">
        <v>11921</v>
      </c>
      <c r="C5932" t="str">
        <f t="shared" si="92"/>
        <v>UYDurazno</v>
      </c>
    </row>
    <row r="5933" spans="1:3">
      <c r="A5933" t="s">
        <v>11922</v>
      </c>
      <c r="B5933" t="s">
        <v>1660</v>
      </c>
      <c r="C5933" t="str">
        <f t="shared" si="92"/>
        <v>UYFlorida</v>
      </c>
    </row>
    <row r="5934" spans="1:3">
      <c r="A5934" t="s">
        <v>11923</v>
      </c>
      <c r="B5934" t="s">
        <v>11924</v>
      </c>
      <c r="C5934" t="str">
        <f t="shared" si="92"/>
        <v>UYFlores</v>
      </c>
    </row>
    <row r="5935" spans="1:3">
      <c r="A5935" t="s">
        <v>11915</v>
      </c>
      <c r="B5935" t="s">
        <v>11916</v>
      </c>
      <c r="C5935" t="str">
        <f t="shared" si="92"/>
        <v>UYLavalleja</v>
      </c>
    </row>
    <row r="5936" spans="1:3">
      <c r="A5936" t="s">
        <v>11929</v>
      </c>
      <c r="B5936" t="s">
        <v>11930</v>
      </c>
      <c r="C5936" t="str">
        <f t="shared" si="92"/>
        <v>UYMaldonado</v>
      </c>
    </row>
    <row r="5937" spans="1:3">
      <c r="A5937" t="s">
        <v>11942</v>
      </c>
      <c r="B5937" t="s">
        <v>11943</v>
      </c>
      <c r="C5937" t="str">
        <f t="shared" si="92"/>
        <v>UYMontevideo</v>
      </c>
    </row>
    <row r="5938" spans="1:3">
      <c r="A5938" t="s">
        <v>11936</v>
      </c>
      <c r="B5938" t="s">
        <v>11937</v>
      </c>
      <c r="C5938" t="str">
        <f t="shared" si="92"/>
        <v>UYPaysandú</v>
      </c>
    </row>
    <row r="5939" spans="1:3">
      <c r="A5939" t="s">
        <v>11917</v>
      </c>
      <c r="B5939" t="s">
        <v>2721</v>
      </c>
      <c r="C5939" t="str">
        <f t="shared" si="92"/>
        <v>UYRío Negro</v>
      </c>
    </row>
    <row r="5940" spans="1:3">
      <c r="A5940" t="s">
        <v>11946</v>
      </c>
      <c r="B5940" t="s">
        <v>11947</v>
      </c>
      <c r="C5940" t="str">
        <f t="shared" si="92"/>
        <v>UYRocha</v>
      </c>
    </row>
    <row r="5941" spans="1:3">
      <c r="A5941" t="s">
        <v>11925</v>
      </c>
      <c r="B5941" t="s">
        <v>11926</v>
      </c>
      <c r="C5941" t="str">
        <f t="shared" si="92"/>
        <v>UYRivera</v>
      </c>
    </row>
    <row r="5942" spans="1:3">
      <c r="A5942" t="s">
        <v>11918</v>
      </c>
      <c r="B5942" t="s">
        <v>11919</v>
      </c>
      <c r="C5942" t="str">
        <f t="shared" si="92"/>
        <v>UYSalto</v>
      </c>
    </row>
    <row r="5943" spans="1:3">
      <c r="A5943" t="s">
        <v>11933</v>
      </c>
      <c r="B5943" t="s">
        <v>3927</v>
      </c>
      <c r="C5943" t="str">
        <f t="shared" si="92"/>
        <v>UYSan José</v>
      </c>
    </row>
    <row r="5944" spans="1:3">
      <c r="A5944" t="s">
        <v>11938</v>
      </c>
      <c r="B5944" t="s">
        <v>11939</v>
      </c>
      <c r="C5944" t="str">
        <f t="shared" si="92"/>
        <v>UYSoriano</v>
      </c>
    </row>
    <row r="5945" spans="1:3">
      <c r="A5945" t="s">
        <v>11948</v>
      </c>
      <c r="B5945" t="s">
        <v>11949</v>
      </c>
      <c r="C5945" t="str">
        <f t="shared" si="92"/>
        <v>UYTacuarembó</v>
      </c>
    </row>
    <row r="5946" spans="1:3">
      <c r="A5946" t="s">
        <v>11944</v>
      </c>
      <c r="B5946" t="s">
        <v>11945</v>
      </c>
      <c r="C5946" t="str">
        <f t="shared" si="92"/>
        <v>UYTreinta y Tres</v>
      </c>
    </row>
    <row r="5947" spans="1:3">
      <c r="A5947" t="s">
        <v>11967</v>
      </c>
      <c r="B5947" t="s">
        <v>11968</v>
      </c>
      <c r="C5947" t="str">
        <f t="shared" si="92"/>
        <v>UZAndijon</v>
      </c>
    </row>
    <row r="5948" spans="1:3">
      <c r="A5948" t="s">
        <v>11963</v>
      </c>
      <c r="B5948" t="s">
        <v>11964</v>
      </c>
      <c r="C5948" t="str">
        <f t="shared" si="92"/>
        <v>UZBuxoro</v>
      </c>
    </row>
    <row r="5949" spans="1:3">
      <c r="A5949" t="s">
        <v>11950</v>
      </c>
      <c r="B5949" t="s">
        <v>11951</v>
      </c>
      <c r="C5949" t="str">
        <f t="shared" si="92"/>
        <v>UZFarg‘ona</v>
      </c>
    </row>
    <row r="5950" spans="1:3">
      <c r="A5950" t="s">
        <v>11954</v>
      </c>
      <c r="B5950" t="s">
        <v>11955</v>
      </c>
      <c r="C5950" t="str">
        <f t="shared" si="92"/>
        <v>UZJizzax</v>
      </c>
    </row>
    <row r="5951" spans="1:3">
      <c r="A5951" t="s">
        <v>11956</v>
      </c>
      <c r="B5951" t="s">
        <v>11957</v>
      </c>
      <c r="C5951" t="str">
        <f t="shared" si="92"/>
        <v>UZNamangan</v>
      </c>
    </row>
    <row r="5952" spans="1:3">
      <c r="A5952" t="s">
        <v>11965</v>
      </c>
      <c r="B5952" t="s">
        <v>11966</v>
      </c>
      <c r="C5952" t="str">
        <f t="shared" si="92"/>
        <v>UZNavoiy</v>
      </c>
    </row>
    <row r="5953" spans="1:3">
      <c r="A5953" t="s">
        <v>11952</v>
      </c>
      <c r="B5953" t="s">
        <v>11953</v>
      </c>
      <c r="C5953" t="str">
        <f t="shared" si="92"/>
        <v>UZQashqadaryo</v>
      </c>
    </row>
    <row r="5954" spans="1:3">
      <c r="A5954" t="s">
        <v>11971</v>
      </c>
      <c r="B5954" t="s">
        <v>11972</v>
      </c>
      <c r="C5954" t="str">
        <f t="shared" si="92"/>
        <v>UZSamarqand</v>
      </c>
    </row>
    <row r="5955" spans="1:3">
      <c r="A5955" t="s">
        <v>11973</v>
      </c>
      <c r="B5955" t="s">
        <v>11974</v>
      </c>
      <c r="C5955" t="str">
        <f t="shared" ref="C5955:C6018" si="93">LEFT(A5955,2)&amp;B5955</f>
        <v>UZSirdaryo</v>
      </c>
    </row>
    <row r="5956" spans="1:3">
      <c r="A5956" t="s">
        <v>11975</v>
      </c>
      <c r="B5956" t="s">
        <v>11976</v>
      </c>
      <c r="C5956" t="str">
        <f t="shared" si="93"/>
        <v>UZSurxondaryo</v>
      </c>
    </row>
    <row r="5957" spans="1:3">
      <c r="A5957" t="s">
        <v>11962</v>
      </c>
      <c r="B5957" t="s">
        <v>11961</v>
      </c>
      <c r="C5957" t="str">
        <f t="shared" si="93"/>
        <v>UZToshkent</v>
      </c>
    </row>
    <row r="5958" spans="1:3">
      <c r="A5958" t="s">
        <v>11958</v>
      </c>
      <c r="B5958" t="s">
        <v>11959</v>
      </c>
      <c r="C5958" t="str">
        <f t="shared" si="93"/>
        <v>UZXorazm</v>
      </c>
    </row>
    <row r="5959" spans="1:3">
      <c r="A5959" t="s">
        <v>11969</v>
      </c>
      <c r="B5959" t="s">
        <v>11970</v>
      </c>
      <c r="C5959" t="str">
        <f t="shared" si="93"/>
        <v>UZQoraqalpog‘iston Respublikasi</v>
      </c>
    </row>
    <row r="5960" spans="1:3">
      <c r="A5960" t="s">
        <v>11960</v>
      </c>
      <c r="B5960" t="s">
        <v>11961</v>
      </c>
      <c r="C5960" t="str">
        <f t="shared" si="93"/>
        <v>UZToshkent</v>
      </c>
    </row>
    <row r="5961" spans="1:3">
      <c r="A5961" t="s">
        <v>11983</v>
      </c>
      <c r="B5961" t="s">
        <v>11984</v>
      </c>
      <c r="C5961" t="str">
        <f t="shared" si="93"/>
        <v>VCCharlotte</v>
      </c>
    </row>
    <row r="5962" spans="1:3">
      <c r="A5962" t="s">
        <v>11979</v>
      </c>
      <c r="B5962" t="s">
        <v>2935</v>
      </c>
      <c r="C5962" t="str">
        <f t="shared" si="93"/>
        <v>VCSaint Andrew</v>
      </c>
    </row>
    <row r="5963" spans="1:3">
      <c r="A5963" t="s">
        <v>11981</v>
      </c>
      <c r="B5963" t="s">
        <v>4231</v>
      </c>
      <c r="C5963" t="str">
        <f t="shared" si="93"/>
        <v>VCSaint David</v>
      </c>
    </row>
    <row r="5964" spans="1:3">
      <c r="A5964" t="s">
        <v>11982</v>
      </c>
      <c r="B5964" t="s">
        <v>2600</v>
      </c>
      <c r="C5964" t="str">
        <f t="shared" si="93"/>
        <v>VCSaint George</v>
      </c>
    </row>
    <row r="5965" spans="1:3">
      <c r="A5965" t="s">
        <v>11980</v>
      </c>
      <c r="B5965" t="s">
        <v>4229</v>
      </c>
      <c r="C5965" t="str">
        <f t="shared" si="93"/>
        <v>VCSaint Patrick</v>
      </c>
    </row>
    <row r="5966" spans="1:3">
      <c r="A5966" t="s">
        <v>11977</v>
      </c>
      <c r="B5966" t="s">
        <v>11978</v>
      </c>
      <c r="C5966" t="str">
        <f t="shared" si="93"/>
        <v>VCGrenadines</v>
      </c>
    </row>
    <row r="5967" spans="1:3">
      <c r="A5967" t="s">
        <v>12026</v>
      </c>
      <c r="B5967" t="s">
        <v>12027</v>
      </c>
      <c r="C5967" t="str">
        <f t="shared" si="93"/>
        <v>VEAnzoátegui</v>
      </c>
    </row>
    <row r="5968" spans="1:3">
      <c r="A5968" t="s">
        <v>11999</v>
      </c>
      <c r="B5968" t="s">
        <v>12000</v>
      </c>
      <c r="C5968" t="str">
        <f t="shared" si="93"/>
        <v>VEApure</v>
      </c>
    </row>
    <row r="5969" spans="1:3">
      <c r="A5969" t="s">
        <v>12003</v>
      </c>
      <c r="B5969" t="s">
        <v>12004</v>
      </c>
      <c r="C5969" t="str">
        <f t="shared" si="93"/>
        <v>VEAragua</v>
      </c>
    </row>
    <row r="5970" spans="1:3">
      <c r="A5970" t="s">
        <v>12016</v>
      </c>
      <c r="B5970" t="s">
        <v>12017</v>
      </c>
      <c r="C5970" t="str">
        <f t="shared" si="93"/>
        <v>VEBarinas</v>
      </c>
    </row>
    <row r="5971" spans="1:3">
      <c r="A5971" t="s">
        <v>11985</v>
      </c>
      <c r="B5971" t="s">
        <v>3884</v>
      </c>
      <c r="C5971" t="str">
        <f t="shared" si="93"/>
        <v>VEBolívar</v>
      </c>
    </row>
    <row r="5972" spans="1:3">
      <c r="A5972" t="s">
        <v>12020</v>
      </c>
      <c r="B5972" t="s">
        <v>12021</v>
      </c>
      <c r="C5972" t="str">
        <f t="shared" si="93"/>
        <v>VECarabobo</v>
      </c>
    </row>
    <row r="5973" spans="1:3">
      <c r="A5973" t="s">
        <v>11986</v>
      </c>
      <c r="B5973" t="s">
        <v>11987</v>
      </c>
      <c r="C5973" t="str">
        <f t="shared" si="93"/>
        <v>VECojedes</v>
      </c>
    </row>
    <row r="5974" spans="1:3">
      <c r="A5974" t="s">
        <v>11988</v>
      </c>
      <c r="B5974" t="s">
        <v>11989</v>
      </c>
      <c r="C5974" t="str">
        <f t="shared" si="93"/>
        <v>VEFalcón</v>
      </c>
    </row>
    <row r="5975" spans="1:3">
      <c r="A5975" t="s">
        <v>11991</v>
      </c>
      <c r="B5975" t="s">
        <v>11992</v>
      </c>
      <c r="C5975" t="str">
        <f t="shared" si="93"/>
        <v>VEGuárico</v>
      </c>
    </row>
    <row r="5976" spans="1:3">
      <c r="A5976" t="s">
        <v>11993</v>
      </c>
      <c r="B5976" t="s">
        <v>11994</v>
      </c>
      <c r="C5976" t="str">
        <f t="shared" si="93"/>
        <v>VELara</v>
      </c>
    </row>
    <row r="5977" spans="1:3">
      <c r="A5977" t="s">
        <v>12028</v>
      </c>
      <c r="B5977" t="s">
        <v>12029</v>
      </c>
      <c r="C5977" t="str">
        <f t="shared" si="93"/>
        <v>VEMérida</v>
      </c>
    </row>
    <row r="5978" spans="1:3">
      <c r="A5978" t="s">
        <v>12018</v>
      </c>
      <c r="B5978" t="s">
        <v>12019</v>
      </c>
      <c r="C5978" t="str">
        <f t="shared" si="93"/>
        <v>VEMiranda</v>
      </c>
    </row>
    <row r="5979" spans="1:3">
      <c r="A5979" t="s">
        <v>12030</v>
      </c>
      <c r="B5979" t="s">
        <v>12031</v>
      </c>
      <c r="C5979" t="str">
        <f t="shared" si="93"/>
        <v>VEMonagas</v>
      </c>
    </row>
    <row r="5980" spans="1:3">
      <c r="A5980" t="s">
        <v>11995</v>
      </c>
      <c r="B5980" t="s">
        <v>11996</v>
      </c>
      <c r="C5980" t="str">
        <f t="shared" si="93"/>
        <v>VENueva Esparta</v>
      </c>
    </row>
    <row r="5981" spans="1:3">
      <c r="A5981" t="s">
        <v>12005</v>
      </c>
      <c r="B5981" t="s">
        <v>12006</v>
      </c>
      <c r="C5981" t="str">
        <f t="shared" si="93"/>
        <v>VEPortuguesa</v>
      </c>
    </row>
    <row r="5982" spans="1:3">
      <c r="A5982" t="s">
        <v>12009</v>
      </c>
      <c r="B5982" t="s">
        <v>3874</v>
      </c>
      <c r="C5982" t="str">
        <f t="shared" si="93"/>
        <v>VESucre</v>
      </c>
    </row>
    <row r="5983" spans="1:3">
      <c r="A5983" t="s">
        <v>12007</v>
      </c>
      <c r="B5983" t="s">
        <v>12008</v>
      </c>
      <c r="C5983" t="str">
        <f t="shared" si="93"/>
        <v>VETáchira</v>
      </c>
    </row>
    <row r="5984" spans="1:3">
      <c r="A5984" t="s">
        <v>12010</v>
      </c>
      <c r="B5984" t="s">
        <v>12011</v>
      </c>
      <c r="C5984" t="str">
        <f t="shared" si="93"/>
        <v>VETrujillo</v>
      </c>
    </row>
    <row r="5985" spans="1:3">
      <c r="A5985" t="s">
        <v>11997</v>
      </c>
      <c r="B5985" t="s">
        <v>11998</v>
      </c>
      <c r="C5985" t="str">
        <f t="shared" si="93"/>
        <v>VEYaracuy</v>
      </c>
    </row>
    <row r="5986" spans="1:3">
      <c r="A5986" t="s">
        <v>12022</v>
      </c>
      <c r="B5986" t="s">
        <v>12023</v>
      </c>
      <c r="C5986" t="str">
        <f t="shared" si="93"/>
        <v>VEZulia</v>
      </c>
    </row>
    <row r="5987" spans="1:3">
      <c r="A5987" t="s">
        <v>12014</v>
      </c>
      <c r="B5987" t="s">
        <v>12015</v>
      </c>
      <c r="C5987" t="str">
        <f t="shared" si="93"/>
        <v>VEVargas</v>
      </c>
    </row>
    <row r="5988" spans="1:3">
      <c r="A5988" t="s">
        <v>12001</v>
      </c>
      <c r="B5988" t="s">
        <v>12002</v>
      </c>
      <c r="C5988" t="str">
        <f t="shared" si="93"/>
        <v>VEDelta Amacuro</v>
      </c>
    </row>
    <row r="5989" spans="1:3">
      <c r="A5989" t="s">
        <v>11990</v>
      </c>
      <c r="B5989" t="s">
        <v>1687</v>
      </c>
      <c r="C5989" t="str">
        <f t="shared" si="93"/>
        <v>VEAmazonas</v>
      </c>
    </row>
    <row r="5990" spans="1:3">
      <c r="A5990" t="s">
        <v>12012</v>
      </c>
      <c r="B5990" t="s">
        <v>12013</v>
      </c>
      <c r="C5990" t="str">
        <f t="shared" si="93"/>
        <v>VEDependencias Federales</v>
      </c>
    </row>
    <row r="5991" spans="1:3">
      <c r="A5991" t="s">
        <v>12024</v>
      </c>
      <c r="B5991" t="s">
        <v>12025</v>
      </c>
      <c r="C5991" t="str">
        <f t="shared" si="93"/>
        <v>VEDistrito Capital</v>
      </c>
    </row>
    <row r="5992" spans="1:3">
      <c r="A5992" t="s">
        <v>12120</v>
      </c>
      <c r="B5992" t="s">
        <v>12121</v>
      </c>
      <c r="C5992" t="str">
        <f t="shared" si="93"/>
        <v>VNLai Châu</v>
      </c>
    </row>
    <row r="5993" spans="1:3">
      <c r="A5993" t="s">
        <v>12046</v>
      </c>
      <c r="B5993" t="s">
        <v>12047</v>
      </c>
      <c r="C5993" t="str">
        <f t="shared" si="93"/>
        <v>VNLào Cai</v>
      </c>
    </row>
    <row r="5994" spans="1:3">
      <c r="A5994" t="s">
        <v>12122</v>
      </c>
      <c r="B5994" t="s">
        <v>12123</v>
      </c>
      <c r="C5994" t="str">
        <f t="shared" si="93"/>
        <v>VNHà Giang</v>
      </c>
    </row>
    <row r="5995" spans="1:3">
      <c r="A5995" t="s">
        <v>12124</v>
      </c>
      <c r="B5995" t="s">
        <v>12125</v>
      </c>
      <c r="C5995" t="str">
        <f t="shared" si="93"/>
        <v>VNCao Bằng</v>
      </c>
    </row>
    <row r="5996" spans="1:3">
      <c r="A5996" t="s">
        <v>12142</v>
      </c>
      <c r="B5996" t="s">
        <v>12143</v>
      </c>
      <c r="C5996" t="str">
        <f t="shared" si="93"/>
        <v>VNSơn La</v>
      </c>
    </row>
    <row r="5997" spans="1:3">
      <c r="A5997" t="s">
        <v>12070</v>
      </c>
      <c r="B5997" t="s">
        <v>12071</v>
      </c>
      <c r="C5997" t="str">
        <f t="shared" si="93"/>
        <v>VNYên Bái</v>
      </c>
    </row>
    <row r="5998" spans="1:3">
      <c r="A5998" t="s">
        <v>12102</v>
      </c>
      <c r="B5998" t="s">
        <v>12103</v>
      </c>
      <c r="C5998" t="str">
        <f t="shared" si="93"/>
        <v>VNTuyên Quang</v>
      </c>
    </row>
    <row r="5999" spans="1:3">
      <c r="A5999" t="s">
        <v>12082</v>
      </c>
      <c r="B5999" t="s">
        <v>12083</v>
      </c>
      <c r="C5999" t="str">
        <f t="shared" si="93"/>
        <v>VNLạng Sơn</v>
      </c>
    </row>
    <row r="6000" spans="1:3">
      <c r="A6000" t="s">
        <v>12048</v>
      </c>
      <c r="B6000" t="s">
        <v>12049</v>
      </c>
      <c r="C6000" t="str">
        <f t="shared" si="93"/>
        <v>VNQuảng Ninh</v>
      </c>
    </row>
    <row r="6001" spans="1:3">
      <c r="A6001" t="s">
        <v>12144</v>
      </c>
      <c r="B6001" t="s">
        <v>12145</v>
      </c>
      <c r="C6001" t="str">
        <f t="shared" si="93"/>
        <v>VNHòa Bình</v>
      </c>
    </row>
    <row r="6002" spans="1:3">
      <c r="A6002" t="s">
        <v>12072</v>
      </c>
      <c r="B6002" t="s">
        <v>12073</v>
      </c>
      <c r="C6002" t="str">
        <f t="shared" si="93"/>
        <v>VNNinh Bình</v>
      </c>
    </row>
    <row r="6003" spans="1:3">
      <c r="A6003" t="s">
        <v>12050</v>
      </c>
      <c r="B6003" t="s">
        <v>12051</v>
      </c>
      <c r="C6003" t="str">
        <f t="shared" si="93"/>
        <v>VNThái Bình</v>
      </c>
    </row>
    <row r="6004" spans="1:3">
      <c r="A6004" t="s">
        <v>12084</v>
      </c>
      <c r="B6004" t="s">
        <v>12085</v>
      </c>
      <c r="C6004" t="str">
        <f t="shared" si="93"/>
        <v>VNThanh Hóa</v>
      </c>
    </row>
    <row r="6005" spans="1:3">
      <c r="A6005" t="s">
        <v>12074</v>
      </c>
      <c r="B6005" t="s">
        <v>12075</v>
      </c>
      <c r="C6005" t="str">
        <f t="shared" si="93"/>
        <v>VNNghệ An</v>
      </c>
    </row>
    <row r="6006" spans="1:3">
      <c r="A6006" t="s">
        <v>12058</v>
      </c>
      <c r="B6006" t="s">
        <v>12059</v>
      </c>
      <c r="C6006" t="str">
        <f t="shared" si="93"/>
        <v>VNHà Tĩnh</v>
      </c>
    </row>
    <row r="6007" spans="1:3">
      <c r="A6007" t="s">
        <v>12086</v>
      </c>
      <c r="B6007" t="s">
        <v>12087</v>
      </c>
      <c r="C6007" t="str">
        <f t="shared" si="93"/>
        <v>VNQuảng Bình</v>
      </c>
    </row>
    <row r="6008" spans="1:3">
      <c r="A6008" t="s">
        <v>12146</v>
      </c>
      <c r="B6008" t="s">
        <v>12147</v>
      </c>
      <c r="C6008" t="str">
        <f t="shared" si="93"/>
        <v>VNQuảng Trị</v>
      </c>
    </row>
    <row r="6009" spans="1:3">
      <c r="A6009" t="s">
        <v>12060</v>
      </c>
      <c r="B6009" t="s">
        <v>12061</v>
      </c>
      <c r="C6009" t="str">
        <f t="shared" si="93"/>
        <v>VNThừa Thiên-Huế</v>
      </c>
    </row>
    <row r="6010" spans="1:3">
      <c r="A6010" t="s">
        <v>12126</v>
      </c>
      <c r="B6010" t="s">
        <v>12127</v>
      </c>
      <c r="C6010" t="str">
        <f t="shared" si="93"/>
        <v>VNQuảng Nam</v>
      </c>
    </row>
    <row r="6011" spans="1:3">
      <c r="A6011" t="s">
        <v>12128</v>
      </c>
      <c r="B6011" t="s">
        <v>12129</v>
      </c>
      <c r="C6011" t="str">
        <f t="shared" si="93"/>
        <v>VNKon Tum</v>
      </c>
    </row>
    <row r="6012" spans="1:3">
      <c r="A6012" t="s">
        <v>12052</v>
      </c>
      <c r="B6012" t="s">
        <v>12053</v>
      </c>
      <c r="C6012" t="str">
        <f t="shared" si="93"/>
        <v>VNQuảng Ngãi</v>
      </c>
    </row>
    <row r="6013" spans="1:3">
      <c r="A6013" t="s">
        <v>12104</v>
      </c>
      <c r="B6013" t="s">
        <v>12105</v>
      </c>
      <c r="C6013" t="str">
        <f t="shared" si="93"/>
        <v>VNGia Lai</v>
      </c>
    </row>
    <row r="6014" spans="1:3">
      <c r="A6014" t="s">
        <v>12130</v>
      </c>
      <c r="B6014" t="s">
        <v>12131</v>
      </c>
      <c r="C6014" t="str">
        <f t="shared" si="93"/>
        <v>VNBình Định</v>
      </c>
    </row>
    <row r="6015" spans="1:3">
      <c r="A6015" t="s">
        <v>12032</v>
      </c>
      <c r="B6015" t="s">
        <v>12033</v>
      </c>
      <c r="C6015" t="str">
        <f t="shared" si="93"/>
        <v>VNPhú Yên</v>
      </c>
    </row>
    <row r="6016" spans="1:3">
      <c r="A6016" t="s">
        <v>12062</v>
      </c>
      <c r="B6016" t="s">
        <v>12063</v>
      </c>
      <c r="C6016" t="str">
        <f t="shared" si="93"/>
        <v>VNĐắk Lắk</v>
      </c>
    </row>
    <row r="6017" spans="1:3">
      <c r="A6017" t="s">
        <v>12064</v>
      </c>
      <c r="B6017" t="s">
        <v>12065</v>
      </c>
      <c r="C6017" t="str">
        <f t="shared" si="93"/>
        <v>VNKhánh Hòa</v>
      </c>
    </row>
    <row r="6018" spans="1:3">
      <c r="A6018" t="s">
        <v>12106</v>
      </c>
      <c r="B6018" t="s">
        <v>12107</v>
      </c>
      <c r="C6018" t="str">
        <f t="shared" si="93"/>
        <v>VNLâm Đồng</v>
      </c>
    </row>
    <row r="6019" spans="1:3">
      <c r="A6019" t="s">
        <v>12034</v>
      </c>
      <c r="B6019" t="s">
        <v>12035</v>
      </c>
      <c r="C6019" t="str">
        <f t="shared" ref="C6019:C6082" si="94">LEFT(A6019,2)&amp;B6019</f>
        <v>VNNinh Thuận</v>
      </c>
    </row>
    <row r="6020" spans="1:3">
      <c r="A6020" t="s">
        <v>12108</v>
      </c>
      <c r="B6020" t="s">
        <v>12109</v>
      </c>
      <c r="C6020" t="str">
        <f t="shared" si="94"/>
        <v>VNTây Ninh</v>
      </c>
    </row>
    <row r="6021" spans="1:3">
      <c r="A6021" t="s">
        <v>12110</v>
      </c>
      <c r="B6021" t="s">
        <v>12111</v>
      </c>
      <c r="C6021" t="str">
        <f t="shared" si="94"/>
        <v>VNĐồng Nai</v>
      </c>
    </row>
    <row r="6022" spans="1:3">
      <c r="A6022" t="s">
        <v>12088</v>
      </c>
      <c r="B6022" t="s">
        <v>12089</v>
      </c>
      <c r="C6022" t="str">
        <f t="shared" si="94"/>
        <v>VNBình Thuận</v>
      </c>
    </row>
    <row r="6023" spans="1:3">
      <c r="A6023" t="s">
        <v>12132</v>
      </c>
      <c r="B6023" t="s">
        <v>12133</v>
      </c>
      <c r="C6023" t="str">
        <f t="shared" si="94"/>
        <v>VNLong An</v>
      </c>
    </row>
    <row r="6024" spans="1:3">
      <c r="A6024" t="s">
        <v>12090</v>
      </c>
      <c r="B6024" t="s">
        <v>12091</v>
      </c>
      <c r="C6024" t="str">
        <f t="shared" si="94"/>
        <v>VNBà Rịa - Vũng Tàu</v>
      </c>
    </row>
    <row r="6025" spans="1:3">
      <c r="A6025" t="s">
        <v>12066</v>
      </c>
      <c r="B6025" t="s">
        <v>12067</v>
      </c>
      <c r="C6025" t="str">
        <f t="shared" si="94"/>
        <v>VNAn Giang</v>
      </c>
    </row>
    <row r="6026" spans="1:3">
      <c r="A6026" t="s">
        <v>12068</v>
      </c>
      <c r="B6026" t="s">
        <v>12069</v>
      </c>
      <c r="C6026" t="str">
        <f t="shared" si="94"/>
        <v>VNĐồng Tháp</v>
      </c>
    </row>
    <row r="6027" spans="1:3">
      <c r="A6027" t="s">
        <v>12092</v>
      </c>
      <c r="B6027" t="s">
        <v>12093</v>
      </c>
      <c r="C6027" t="str">
        <f t="shared" si="94"/>
        <v>VNTiền Giang</v>
      </c>
    </row>
    <row r="6028" spans="1:3">
      <c r="A6028" t="s">
        <v>12148</v>
      </c>
      <c r="B6028" t="s">
        <v>12149</v>
      </c>
      <c r="C6028" t="str">
        <f t="shared" si="94"/>
        <v>VNKiến Giang</v>
      </c>
    </row>
    <row r="6029" spans="1:3">
      <c r="A6029" t="s">
        <v>12134</v>
      </c>
      <c r="B6029" t="s">
        <v>12135</v>
      </c>
      <c r="C6029" t="str">
        <f t="shared" si="94"/>
        <v>VNVĩnh Long</v>
      </c>
    </row>
    <row r="6030" spans="1:3">
      <c r="A6030" t="s">
        <v>12094</v>
      </c>
      <c r="B6030" t="s">
        <v>12095</v>
      </c>
      <c r="C6030" t="str">
        <f t="shared" si="94"/>
        <v>VNBến Tre</v>
      </c>
    </row>
    <row r="6031" spans="1:3">
      <c r="A6031" t="s">
        <v>12076</v>
      </c>
      <c r="B6031" t="s">
        <v>12077</v>
      </c>
      <c r="C6031" t="str">
        <f t="shared" si="94"/>
        <v>VNTrà Vinh</v>
      </c>
    </row>
    <row r="6032" spans="1:3">
      <c r="A6032" t="s">
        <v>12036</v>
      </c>
      <c r="B6032" t="s">
        <v>12037</v>
      </c>
      <c r="C6032" t="str">
        <f t="shared" si="94"/>
        <v>VNSóc Trăng</v>
      </c>
    </row>
    <row r="6033" spans="1:3">
      <c r="A6033" t="s">
        <v>12136</v>
      </c>
      <c r="B6033" t="s">
        <v>12137</v>
      </c>
      <c r="C6033" t="str">
        <f t="shared" si="94"/>
        <v>VNBắc Kạn</v>
      </c>
    </row>
    <row r="6034" spans="1:3">
      <c r="A6034" t="s">
        <v>12038</v>
      </c>
      <c r="B6034" t="s">
        <v>12039</v>
      </c>
      <c r="C6034" t="str">
        <f t="shared" si="94"/>
        <v>VNBắc Giang</v>
      </c>
    </row>
    <row r="6035" spans="1:3">
      <c r="A6035" t="s">
        <v>12096</v>
      </c>
      <c r="B6035" t="s">
        <v>12097</v>
      </c>
      <c r="C6035" t="str">
        <f t="shared" si="94"/>
        <v>VNBạc Liêu</v>
      </c>
    </row>
    <row r="6036" spans="1:3">
      <c r="A6036" t="s">
        <v>12040</v>
      </c>
      <c r="B6036" t="s">
        <v>12041</v>
      </c>
      <c r="C6036" t="str">
        <f t="shared" si="94"/>
        <v>VNBắc Ninh</v>
      </c>
    </row>
    <row r="6037" spans="1:3">
      <c r="A6037" t="s">
        <v>12112</v>
      </c>
      <c r="B6037" t="s">
        <v>12113</v>
      </c>
      <c r="C6037" t="str">
        <f t="shared" si="94"/>
        <v>VNBình Dương</v>
      </c>
    </row>
    <row r="6038" spans="1:3">
      <c r="A6038" t="s">
        <v>12042</v>
      </c>
      <c r="B6038" t="s">
        <v>12043</v>
      </c>
      <c r="C6038" t="str">
        <f t="shared" si="94"/>
        <v>VNBình Phước</v>
      </c>
    </row>
    <row r="6039" spans="1:3">
      <c r="A6039" t="s">
        <v>12098</v>
      </c>
      <c r="B6039" t="s">
        <v>12099</v>
      </c>
      <c r="C6039" t="str">
        <f t="shared" si="94"/>
        <v>VNCà Mau</v>
      </c>
    </row>
    <row r="6040" spans="1:3">
      <c r="A6040" t="s">
        <v>12150</v>
      </c>
      <c r="B6040" t="s">
        <v>12151</v>
      </c>
      <c r="C6040" t="str">
        <f t="shared" si="94"/>
        <v>VNHải Dương</v>
      </c>
    </row>
    <row r="6041" spans="1:3">
      <c r="A6041" t="s">
        <v>12078</v>
      </c>
      <c r="B6041" t="s">
        <v>12079</v>
      </c>
      <c r="C6041" t="str">
        <f t="shared" si="94"/>
        <v>VNHà Nam</v>
      </c>
    </row>
    <row r="6042" spans="1:3">
      <c r="A6042" t="s">
        <v>12054</v>
      </c>
      <c r="B6042" t="s">
        <v>12055</v>
      </c>
      <c r="C6042" t="str">
        <f t="shared" si="94"/>
        <v>VNHưng Yên</v>
      </c>
    </row>
    <row r="6043" spans="1:3">
      <c r="A6043" t="s">
        <v>12152</v>
      </c>
      <c r="B6043" t="s">
        <v>12153</v>
      </c>
      <c r="C6043" t="str">
        <f t="shared" si="94"/>
        <v>VNNam Định</v>
      </c>
    </row>
    <row r="6044" spans="1:3">
      <c r="A6044" t="s">
        <v>12056</v>
      </c>
      <c r="B6044" t="s">
        <v>12057</v>
      </c>
      <c r="C6044" t="str">
        <f t="shared" si="94"/>
        <v>VNPhú Thọ</v>
      </c>
    </row>
    <row r="6045" spans="1:3">
      <c r="A6045" t="s">
        <v>12080</v>
      </c>
      <c r="B6045" t="s">
        <v>12081</v>
      </c>
      <c r="C6045" t="str">
        <f t="shared" si="94"/>
        <v>VNThái Nguyên</v>
      </c>
    </row>
    <row r="6046" spans="1:3">
      <c r="A6046" t="s">
        <v>12100</v>
      </c>
      <c r="B6046" t="s">
        <v>12101</v>
      </c>
      <c r="C6046" t="str">
        <f t="shared" si="94"/>
        <v>VNVĩnh Phúc</v>
      </c>
    </row>
    <row r="6047" spans="1:3">
      <c r="A6047" t="s">
        <v>12138</v>
      </c>
      <c r="B6047" t="s">
        <v>12139</v>
      </c>
      <c r="C6047" t="str">
        <f t="shared" si="94"/>
        <v>VNĐiện Biên</v>
      </c>
    </row>
    <row r="6048" spans="1:3">
      <c r="A6048" t="s">
        <v>12114</v>
      </c>
      <c r="B6048" t="s">
        <v>12115</v>
      </c>
      <c r="C6048" t="str">
        <f t="shared" si="94"/>
        <v>VNĐắk Nông</v>
      </c>
    </row>
    <row r="6049" spans="1:3">
      <c r="A6049" t="s">
        <v>12044</v>
      </c>
      <c r="B6049" t="s">
        <v>12045</v>
      </c>
      <c r="C6049" t="str">
        <f t="shared" si="94"/>
        <v>VNHậu Giang</v>
      </c>
    </row>
    <row r="6050" spans="1:3">
      <c r="A6050" t="s">
        <v>12116</v>
      </c>
      <c r="B6050" t="s">
        <v>12117</v>
      </c>
      <c r="C6050" t="str">
        <f t="shared" si="94"/>
        <v>VNCan Tho</v>
      </c>
    </row>
    <row r="6051" spans="1:3">
      <c r="A6051" t="s">
        <v>12140</v>
      </c>
      <c r="B6051" t="s">
        <v>12141</v>
      </c>
      <c r="C6051" t="str">
        <f t="shared" si="94"/>
        <v>VNDa Nang</v>
      </c>
    </row>
    <row r="6052" spans="1:3">
      <c r="A6052" t="s">
        <v>12118</v>
      </c>
      <c r="B6052" t="s">
        <v>12119</v>
      </c>
      <c r="C6052" t="str">
        <f t="shared" si="94"/>
        <v>VNHa Noi</v>
      </c>
    </row>
    <row r="6053" spans="1:3">
      <c r="A6053" t="s">
        <v>12154</v>
      </c>
      <c r="B6053" t="s">
        <v>1793</v>
      </c>
      <c r="C6053" t="str">
        <f t="shared" si="94"/>
        <v>VNHai Phong</v>
      </c>
    </row>
    <row r="6054" spans="1:3">
      <c r="A6054" t="s">
        <v>12155</v>
      </c>
      <c r="B6054" t="s">
        <v>12156</v>
      </c>
      <c r="C6054" t="str">
        <f t="shared" si="94"/>
        <v>VNHo Chi Minh</v>
      </c>
    </row>
    <row r="6055" spans="1:3">
      <c r="A6055" t="s">
        <v>12167</v>
      </c>
      <c r="B6055" t="s">
        <v>12168</v>
      </c>
      <c r="C6055" t="str">
        <f t="shared" si="94"/>
        <v>VUMalampa</v>
      </c>
    </row>
    <row r="6056" spans="1:3">
      <c r="A6056" t="s">
        <v>12167</v>
      </c>
      <c r="B6056" t="s">
        <v>12168</v>
      </c>
      <c r="C6056" t="str">
        <f t="shared" si="94"/>
        <v>VUMalampa</v>
      </c>
    </row>
    <row r="6057" spans="1:3">
      <c r="A6057" t="s">
        <v>12159</v>
      </c>
      <c r="B6057" t="s">
        <v>12160</v>
      </c>
      <c r="C6057" t="str">
        <f t="shared" si="94"/>
        <v>VUPénama</v>
      </c>
    </row>
    <row r="6058" spans="1:3">
      <c r="A6058" t="s">
        <v>12159</v>
      </c>
      <c r="B6058" t="s">
        <v>12160</v>
      </c>
      <c r="C6058" t="str">
        <f t="shared" si="94"/>
        <v>VUPénama</v>
      </c>
    </row>
    <row r="6059" spans="1:3">
      <c r="A6059" t="s">
        <v>12161</v>
      </c>
      <c r="B6059" t="s">
        <v>12162</v>
      </c>
      <c r="C6059" t="str">
        <f t="shared" si="94"/>
        <v>VUSanma</v>
      </c>
    </row>
    <row r="6060" spans="1:3">
      <c r="A6060" t="s">
        <v>12161</v>
      </c>
      <c r="B6060" t="s">
        <v>12162</v>
      </c>
      <c r="C6060" t="str">
        <f t="shared" si="94"/>
        <v>VUSanma</v>
      </c>
    </row>
    <row r="6061" spans="1:3">
      <c r="A6061" t="s">
        <v>12157</v>
      </c>
      <c r="B6061" t="s">
        <v>12158</v>
      </c>
      <c r="C6061" t="str">
        <f t="shared" si="94"/>
        <v>VUShéfa</v>
      </c>
    </row>
    <row r="6062" spans="1:3">
      <c r="A6062" t="s">
        <v>12157</v>
      </c>
      <c r="B6062" t="s">
        <v>12158</v>
      </c>
      <c r="C6062" t="str">
        <f t="shared" si="94"/>
        <v>VUShéfa</v>
      </c>
    </row>
    <row r="6063" spans="1:3">
      <c r="A6063" t="s">
        <v>12165</v>
      </c>
      <c r="B6063" t="s">
        <v>12166</v>
      </c>
      <c r="C6063" t="str">
        <f t="shared" si="94"/>
        <v>VUTaféa</v>
      </c>
    </row>
    <row r="6064" spans="1:3">
      <c r="A6064" t="s">
        <v>12165</v>
      </c>
      <c r="B6064" t="s">
        <v>12166</v>
      </c>
      <c r="C6064" t="str">
        <f t="shared" si="94"/>
        <v>VUTaféa</v>
      </c>
    </row>
    <row r="6065" spans="1:3">
      <c r="A6065" t="s">
        <v>12163</v>
      </c>
      <c r="B6065" t="s">
        <v>12164</v>
      </c>
      <c r="C6065" t="str">
        <f t="shared" si="94"/>
        <v>VUTorba</v>
      </c>
    </row>
    <row r="6066" spans="1:3">
      <c r="A6066" t="s">
        <v>12163</v>
      </c>
      <c r="B6066" t="s">
        <v>12164</v>
      </c>
      <c r="C6066" t="str">
        <f t="shared" si="94"/>
        <v>VUTorba</v>
      </c>
    </row>
    <row r="6067" spans="1:3">
      <c r="A6067" t="s">
        <v>12169</v>
      </c>
      <c r="B6067" t="s">
        <v>12170</v>
      </c>
      <c r="C6067" t="str">
        <f t="shared" si="94"/>
        <v>WFAlo</v>
      </c>
    </row>
    <row r="6068" spans="1:3">
      <c r="A6068" t="s">
        <v>12171</v>
      </c>
      <c r="B6068" t="s">
        <v>12172</v>
      </c>
      <c r="C6068" t="str">
        <f t="shared" si="94"/>
        <v>WFSigave</v>
      </c>
    </row>
    <row r="6069" spans="1:3">
      <c r="A6069" t="s">
        <v>12173</v>
      </c>
      <c r="B6069" t="s">
        <v>12174</v>
      </c>
      <c r="C6069" t="str">
        <f t="shared" si="94"/>
        <v>WFUvea</v>
      </c>
    </row>
    <row r="6070" spans="1:3">
      <c r="A6070" t="s">
        <v>12175</v>
      </c>
      <c r="B6070" t="s">
        <v>12176</v>
      </c>
      <c r="C6070" t="str">
        <f t="shared" si="94"/>
        <v>WSA'ana</v>
      </c>
    </row>
    <row r="6071" spans="1:3">
      <c r="A6071" t="s">
        <v>12175</v>
      </c>
      <c r="B6071" t="s">
        <v>12176</v>
      </c>
      <c r="C6071" t="str">
        <f t="shared" si="94"/>
        <v>WSA'ana</v>
      </c>
    </row>
    <row r="6072" spans="1:3">
      <c r="A6072" t="s">
        <v>12187</v>
      </c>
      <c r="B6072" t="s">
        <v>12188</v>
      </c>
      <c r="C6072" t="str">
        <f t="shared" si="94"/>
        <v>WSAiga-i-le-Tai</v>
      </c>
    </row>
    <row r="6073" spans="1:3">
      <c r="A6073" t="s">
        <v>12187</v>
      </c>
      <c r="B6073" t="s">
        <v>12188</v>
      </c>
      <c r="C6073" t="str">
        <f t="shared" si="94"/>
        <v>WSAiga-i-le-Tai</v>
      </c>
    </row>
    <row r="6074" spans="1:3">
      <c r="A6074" t="s">
        <v>12181</v>
      </c>
      <c r="B6074" t="s">
        <v>12182</v>
      </c>
      <c r="C6074" t="str">
        <f t="shared" si="94"/>
        <v>WSAtua</v>
      </c>
    </row>
    <row r="6075" spans="1:3">
      <c r="A6075" t="s">
        <v>12181</v>
      </c>
      <c r="B6075" t="s">
        <v>12182</v>
      </c>
      <c r="C6075" t="str">
        <f t="shared" si="94"/>
        <v>WSAtua</v>
      </c>
    </row>
    <row r="6076" spans="1:3">
      <c r="A6076" t="s">
        <v>12177</v>
      </c>
      <c r="B6076" t="s">
        <v>12178</v>
      </c>
      <c r="C6076" t="str">
        <f t="shared" si="94"/>
        <v>WSFa'asaleleaga</v>
      </c>
    </row>
    <row r="6077" spans="1:3">
      <c r="A6077" t="s">
        <v>12177</v>
      </c>
      <c r="B6077" t="s">
        <v>12178</v>
      </c>
      <c r="C6077" t="str">
        <f t="shared" si="94"/>
        <v>WSFa'asaleleaga</v>
      </c>
    </row>
    <row r="6078" spans="1:3">
      <c r="A6078" t="s">
        <v>12179</v>
      </c>
      <c r="B6078" t="s">
        <v>12180</v>
      </c>
      <c r="C6078" t="str">
        <f t="shared" si="94"/>
        <v>WSGaga'emauga</v>
      </c>
    </row>
    <row r="6079" spans="1:3">
      <c r="A6079" t="s">
        <v>12179</v>
      </c>
      <c r="B6079" t="s">
        <v>12180</v>
      </c>
      <c r="C6079" t="str">
        <f t="shared" si="94"/>
        <v>WSGaga'emauga</v>
      </c>
    </row>
    <row r="6080" spans="1:3">
      <c r="A6080" t="s">
        <v>12185</v>
      </c>
      <c r="B6080" t="s">
        <v>12186</v>
      </c>
      <c r="C6080" t="str">
        <f t="shared" si="94"/>
        <v>WSGagaifomauga</v>
      </c>
    </row>
    <row r="6081" spans="1:3">
      <c r="A6081" t="s">
        <v>12185</v>
      </c>
      <c r="B6081" t="s">
        <v>12186</v>
      </c>
      <c r="C6081" t="str">
        <f t="shared" si="94"/>
        <v>WSGagaifomauga</v>
      </c>
    </row>
    <row r="6082" spans="1:3">
      <c r="A6082" t="s">
        <v>12191</v>
      </c>
      <c r="B6082" t="s">
        <v>12192</v>
      </c>
      <c r="C6082" t="str">
        <f t="shared" si="94"/>
        <v>WSPalauli</v>
      </c>
    </row>
    <row r="6083" spans="1:3">
      <c r="A6083" t="s">
        <v>12191</v>
      </c>
      <c r="B6083" t="s">
        <v>12192</v>
      </c>
      <c r="C6083" t="str">
        <f t="shared" ref="C6083:C6146" si="95">LEFT(A6083,2)&amp;B6083</f>
        <v>WSPalauli</v>
      </c>
    </row>
    <row r="6084" spans="1:3">
      <c r="A6084" t="s">
        <v>12183</v>
      </c>
      <c r="B6084" t="s">
        <v>12184</v>
      </c>
      <c r="C6084" t="str">
        <f t="shared" si="95"/>
        <v>WSSatupa'itea</v>
      </c>
    </row>
    <row r="6085" spans="1:3">
      <c r="A6085" t="s">
        <v>12183</v>
      </c>
      <c r="B6085" t="s">
        <v>12184</v>
      </c>
      <c r="C6085" t="str">
        <f t="shared" si="95"/>
        <v>WSSatupa'itea</v>
      </c>
    </row>
    <row r="6086" spans="1:3">
      <c r="A6086" t="s">
        <v>12193</v>
      </c>
      <c r="B6086" t="s">
        <v>12194</v>
      </c>
      <c r="C6086" t="str">
        <f t="shared" si="95"/>
        <v>WSTuamasaga</v>
      </c>
    </row>
    <row r="6087" spans="1:3">
      <c r="A6087" t="s">
        <v>12193</v>
      </c>
      <c r="B6087" t="s">
        <v>12194</v>
      </c>
      <c r="C6087" t="str">
        <f t="shared" si="95"/>
        <v>WSTuamasaga</v>
      </c>
    </row>
    <row r="6088" spans="1:3">
      <c r="A6088" t="s">
        <v>12195</v>
      </c>
      <c r="B6088" t="s">
        <v>12196</v>
      </c>
      <c r="C6088" t="str">
        <f t="shared" si="95"/>
        <v>WSVa'a-o-Fonoti</v>
      </c>
    </row>
    <row r="6089" spans="1:3">
      <c r="A6089" t="s">
        <v>12195</v>
      </c>
      <c r="B6089" t="s">
        <v>12196</v>
      </c>
      <c r="C6089" t="str">
        <f t="shared" si="95"/>
        <v>WSVa'a-o-Fonoti</v>
      </c>
    </row>
    <row r="6090" spans="1:3">
      <c r="A6090" t="s">
        <v>12189</v>
      </c>
      <c r="B6090" t="s">
        <v>12190</v>
      </c>
      <c r="C6090" t="str">
        <f t="shared" si="95"/>
        <v>WSVaisigano</v>
      </c>
    </row>
    <row r="6091" spans="1:3">
      <c r="A6091" t="s">
        <v>12189</v>
      </c>
      <c r="B6091" t="s">
        <v>12190</v>
      </c>
      <c r="C6091" t="str">
        <f t="shared" si="95"/>
        <v>WSVaisigano</v>
      </c>
    </row>
    <row r="6092" spans="1:3">
      <c r="A6092" t="s">
        <v>12205</v>
      </c>
      <c r="B6092" t="s">
        <v>12206</v>
      </c>
      <c r="C6092" t="str">
        <f t="shared" si="95"/>
        <v>YEAmānat al ‘Āşimah [city]</v>
      </c>
    </row>
    <row r="6093" spans="1:3">
      <c r="A6093" t="s">
        <v>12219</v>
      </c>
      <c r="B6093" t="s">
        <v>12854</v>
      </c>
      <c r="C6093" t="str">
        <f t="shared" si="95"/>
        <v>YEAbyan</v>
      </c>
    </row>
    <row r="6094" spans="1:3">
      <c r="A6094" t="s">
        <v>12201</v>
      </c>
      <c r="B6094" t="s">
        <v>12202</v>
      </c>
      <c r="C6094" t="str">
        <f t="shared" si="95"/>
        <v>YE‘Adan</v>
      </c>
    </row>
    <row r="6095" spans="1:3">
      <c r="A6095" t="s">
        <v>12215</v>
      </c>
      <c r="B6095" t="s">
        <v>12216</v>
      </c>
      <c r="C6095" t="str">
        <f t="shared" si="95"/>
        <v>YE‘Amrān</v>
      </c>
    </row>
    <row r="6096" spans="1:3">
      <c r="A6096" t="s">
        <v>12217</v>
      </c>
      <c r="B6096" t="s">
        <v>12218</v>
      </c>
      <c r="C6096" t="str">
        <f t="shared" si="95"/>
        <v>YEAl Bayḑā’</v>
      </c>
    </row>
    <row r="6097" spans="1:3">
      <c r="A6097" t="s">
        <v>12235</v>
      </c>
      <c r="B6097" t="s">
        <v>12236</v>
      </c>
      <c r="C6097" t="str">
        <f t="shared" si="95"/>
        <v>YEAḑ Ḑāli‘</v>
      </c>
    </row>
    <row r="6098" spans="1:3">
      <c r="A6098" t="s">
        <v>12203</v>
      </c>
      <c r="B6098" t="s">
        <v>12204</v>
      </c>
      <c r="C6098" t="str">
        <f t="shared" si="95"/>
        <v>YEDhamār</v>
      </c>
    </row>
    <row r="6099" spans="1:3">
      <c r="A6099" t="s">
        <v>12209</v>
      </c>
      <c r="B6099" t="s">
        <v>12210</v>
      </c>
      <c r="C6099" t="str">
        <f t="shared" si="95"/>
        <v>YEḨaḑramawt</v>
      </c>
    </row>
    <row r="6100" spans="1:3">
      <c r="A6100" t="s">
        <v>12211</v>
      </c>
      <c r="B6100" t="s">
        <v>12212</v>
      </c>
      <c r="C6100" t="str">
        <f t="shared" si="95"/>
        <v>YEḨajjah</v>
      </c>
    </row>
    <row r="6101" spans="1:3">
      <c r="A6101" t="s">
        <v>12223</v>
      </c>
      <c r="B6101" t="s">
        <v>12224</v>
      </c>
      <c r="C6101" t="str">
        <f t="shared" si="95"/>
        <v>YEAl Ḩudaydah</v>
      </c>
    </row>
    <row r="6102" spans="1:3">
      <c r="A6102" t="s">
        <v>12197</v>
      </c>
      <c r="B6102" t="s">
        <v>12198</v>
      </c>
      <c r="C6102" t="str">
        <f t="shared" si="95"/>
        <v>YEIbb</v>
      </c>
    </row>
    <row r="6103" spans="1:3">
      <c r="A6103" t="s">
        <v>12220</v>
      </c>
      <c r="B6103" t="s">
        <v>10024</v>
      </c>
      <c r="C6103" t="str">
        <f t="shared" si="95"/>
        <v>YEAl Jawf</v>
      </c>
    </row>
    <row r="6104" spans="1:3">
      <c r="A6104" t="s">
        <v>12225</v>
      </c>
      <c r="B6104" t="s">
        <v>12226</v>
      </c>
      <c r="C6104" t="str">
        <f t="shared" si="95"/>
        <v>YELaḩij</v>
      </c>
    </row>
    <row r="6105" spans="1:3">
      <c r="A6105" t="s">
        <v>12207</v>
      </c>
      <c r="B6105" t="s">
        <v>12208</v>
      </c>
      <c r="C6105" t="str">
        <f t="shared" si="95"/>
        <v>YEMa’rib</v>
      </c>
    </row>
    <row r="6106" spans="1:3">
      <c r="A6106" t="s">
        <v>12199</v>
      </c>
      <c r="B6106" t="s">
        <v>12200</v>
      </c>
      <c r="C6106" t="str">
        <f t="shared" si="95"/>
        <v>YEAl Mahrah</v>
      </c>
    </row>
    <row r="6107" spans="1:3">
      <c r="A6107" t="s">
        <v>12227</v>
      </c>
      <c r="B6107" t="s">
        <v>12228</v>
      </c>
      <c r="C6107" t="str">
        <f t="shared" si="95"/>
        <v>YEAl Maḩwīt</v>
      </c>
    </row>
    <row r="6108" spans="1:3">
      <c r="A6108" t="s">
        <v>12229</v>
      </c>
      <c r="B6108" t="s">
        <v>12230</v>
      </c>
      <c r="C6108" t="str">
        <f t="shared" si="95"/>
        <v>YERaymah</v>
      </c>
    </row>
    <row r="6109" spans="1:3">
      <c r="A6109" t="s">
        <v>12221</v>
      </c>
      <c r="B6109" t="s">
        <v>12222</v>
      </c>
      <c r="C6109" t="str">
        <f t="shared" si="95"/>
        <v>YEŞāʻdah</v>
      </c>
    </row>
    <row r="6110" spans="1:3">
      <c r="A6110" t="s">
        <v>12237</v>
      </c>
      <c r="B6110" t="s">
        <v>12238</v>
      </c>
      <c r="C6110" t="str">
        <f t="shared" si="95"/>
        <v>YEShabwah</v>
      </c>
    </row>
    <row r="6111" spans="1:3">
      <c r="A6111" t="s">
        <v>12213</v>
      </c>
      <c r="B6111" t="s">
        <v>12214</v>
      </c>
      <c r="C6111" t="str">
        <f t="shared" si="95"/>
        <v>YEŞanʻā’</v>
      </c>
    </row>
    <row r="6112" spans="1:3">
      <c r="A6112" t="s">
        <v>12233</v>
      </c>
      <c r="B6112" t="s">
        <v>12234</v>
      </c>
      <c r="C6112" t="str">
        <f t="shared" si="95"/>
        <v>YEArkhabīl Suquţrá</v>
      </c>
    </row>
    <row r="6113" spans="1:3">
      <c r="A6113" t="s">
        <v>12231</v>
      </c>
      <c r="B6113" t="s">
        <v>12232</v>
      </c>
      <c r="C6113" t="str">
        <f t="shared" si="95"/>
        <v>YETāʻizz</v>
      </c>
    </row>
    <row r="6114" spans="1:3">
      <c r="A6114" t="s">
        <v>12295</v>
      </c>
      <c r="B6114" t="s">
        <v>12304</v>
      </c>
      <c r="C6114" t="str">
        <f t="shared" si="95"/>
        <v>ZAOos-Kaap</v>
      </c>
    </row>
    <row r="6115" spans="1:3">
      <c r="A6115" t="s">
        <v>12295</v>
      </c>
      <c r="B6115" t="s">
        <v>12298</v>
      </c>
      <c r="C6115" t="str">
        <f t="shared" si="95"/>
        <v>ZAEastern Cape</v>
      </c>
    </row>
    <row r="6116" spans="1:3">
      <c r="A6116" t="s">
        <v>12295</v>
      </c>
      <c r="B6116" t="s">
        <v>12301</v>
      </c>
      <c r="C6116" t="str">
        <f t="shared" si="95"/>
        <v>ZAiPumalanga-Kapa</v>
      </c>
    </row>
    <row r="6117" spans="1:3">
      <c r="A6117" t="s">
        <v>12295</v>
      </c>
      <c r="B6117" t="s">
        <v>12299</v>
      </c>
      <c r="C6117" t="str">
        <f t="shared" si="95"/>
        <v>ZAKapa Bohlabela</v>
      </c>
    </row>
    <row r="6118" spans="1:3">
      <c r="A6118" t="s">
        <v>12295</v>
      </c>
      <c r="B6118" t="s">
        <v>12303</v>
      </c>
      <c r="C6118" t="str">
        <f t="shared" si="95"/>
        <v>ZAKapa Botjhabela</v>
      </c>
    </row>
    <row r="6119" spans="1:3">
      <c r="A6119" t="s">
        <v>12295</v>
      </c>
      <c r="B6119" t="s">
        <v>12296</v>
      </c>
      <c r="C6119" t="str">
        <f t="shared" si="95"/>
        <v>ZAKapa Botlhaba</v>
      </c>
    </row>
    <row r="6120" spans="1:3">
      <c r="A6120" t="s">
        <v>12295</v>
      </c>
      <c r="B6120" t="s">
        <v>12305</v>
      </c>
      <c r="C6120" t="str">
        <f t="shared" si="95"/>
        <v>ZAKapa-Vuxa</v>
      </c>
    </row>
    <row r="6121" spans="1:3">
      <c r="A6121" t="s">
        <v>12295</v>
      </c>
      <c r="B6121" t="s">
        <v>12302</v>
      </c>
      <c r="C6121" t="str">
        <f t="shared" si="95"/>
        <v>ZAKapa Vhubvaḓuvha</v>
      </c>
    </row>
    <row r="6122" spans="1:3">
      <c r="A6122" t="s">
        <v>12295</v>
      </c>
      <c r="B6122" t="s">
        <v>12300</v>
      </c>
      <c r="C6122" t="str">
        <f t="shared" si="95"/>
        <v>ZAMpuma-Koloni</v>
      </c>
    </row>
    <row r="6123" spans="1:3">
      <c r="A6123" t="s">
        <v>12295</v>
      </c>
      <c r="B6123" t="s">
        <v>12297</v>
      </c>
      <c r="C6123" t="str">
        <f t="shared" si="95"/>
        <v>ZAMpumalanga-Kapa</v>
      </c>
    </row>
    <row r="6124" spans="1:3">
      <c r="A6124" t="s">
        <v>12274</v>
      </c>
      <c r="B6124" t="s">
        <v>12282</v>
      </c>
      <c r="C6124" t="str">
        <f t="shared" si="95"/>
        <v>ZAVrystaat</v>
      </c>
    </row>
    <row r="6125" spans="1:3">
      <c r="A6125" t="s">
        <v>12274</v>
      </c>
      <c r="B6125" t="s">
        <v>12279</v>
      </c>
      <c r="C6125" t="str">
        <f t="shared" si="95"/>
        <v>ZAFree State</v>
      </c>
    </row>
    <row r="6126" spans="1:3">
      <c r="A6126" t="s">
        <v>12274</v>
      </c>
      <c r="B6126" t="s">
        <v>12281</v>
      </c>
      <c r="C6126" t="str">
        <f t="shared" si="95"/>
        <v>ZAiFreyistata</v>
      </c>
    </row>
    <row r="6127" spans="1:3">
      <c r="A6127" t="s">
        <v>12274</v>
      </c>
      <c r="B6127" t="s">
        <v>12280</v>
      </c>
      <c r="C6127" t="str">
        <f t="shared" si="95"/>
        <v>ZAFreistata</v>
      </c>
    </row>
    <row r="6128" spans="1:3">
      <c r="A6128" t="s">
        <v>12274</v>
      </c>
      <c r="B6128" t="s">
        <v>12280</v>
      </c>
      <c r="C6128" t="str">
        <f t="shared" si="95"/>
        <v>ZAFreistata</v>
      </c>
    </row>
    <row r="6129" spans="1:3">
      <c r="A6129" t="s">
        <v>12274</v>
      </c>
      <c r="B6129" t="s">
        <v>12278</v>
      </c>
      <c r="C6129" t="str">
        <f t="shared" si="95"/>
        <v>ZAForeisetata</v>
      </c>
    </row>
    <row r="6130" spans="1:3">
      <c r="A6130" t="s">
        <v>12274</v>
      </c>
      <c r="B6130" t="s">
        <v>12279</v>
      </c>
      <c r="C6130" t="str">
        <f t="shared" si="95"/>
        <v>ZAFree State</v>
      </c>
    </row>
    <row r="6131" spans="1:3">
      <c r="A6131" t="s">
        <v>12274</v>
      </c>
      <c r="B6131" t="s">
        <v>12277</v>
      </c>
      <c r="C6131" t="str">
        <f t="shared" si="95"/>
        <v>ZAFureisitata</v>
      </c>
    </row>
    <row r="6132" spans="1:3">
      <c r="A6132" t="s">
        <v>12274</v>
      </c>
      <c r="B6132" t="s">
        <v>12276</v>
      </c>
      <c r="C6132" t="str">
        <f t="shared" si="95"/>
        <v>ZAFreyistata</v>
      </c>
    </row>
    <row r="6133" spans="1:3">
      <c r="A6133" t="s">
        <v>12274</v>
      </c>
      <c r="B6133" t="s">
        <v>12275</v>
      </c>
      <c r="C6133" t="str">
        <f t="shared" si="95"/>
        <v>ZAFuleyisitata</v>
      </c>
    </row>
    <row r="6134" spans="1:3">
      <c r="A6134" t="s">
        <v>15271</v>
      </c>
      <c r="B6134" t="s">
        <v>1610</v>
      </c>
      <c r="C6134" t="str">
        <f t="shared" si="95"/>
        <v>ZAGauteng</v>
      </c>
    </row>
    <row r="6135" spans="1:3">
      <c r="A6135" t="s">
        <v>15271</v>
      </c>
      <c r="B6135" t="s">
        <v>1610</v>
      </c>
      <c r="C6135" t="str">
        <f t="shared" si="95"/>
        <v>ZAGauteng</v>
      </c>
    </row>
    <row r="6136" spans="1:3">
      <c r="A6136" t="s">
        <v>15271</v>
      </c>
      <c r="B6136" t="s">
        <v>12249</v>
      </c>
      <c r="C6136" t="str">
        <f t="shared" si="95"/>
        <v>ZAiGauteng</v>
      </c>
    </row>
    <row r="6137" spans="1:3">
      <c r="A6137" t="s">
        <v>15271</v>
      </c>
      <c r="B6137" t="s">
        <v>1610</v>
      </c>
      <c r="C6137" t="str">
        <f t="shared" si="95"/>
        <v>ZAGauteng</v>
      </c>
    </row>
    <row r="6138" spans="1:3">
      <c r="A6138" t="s">
        <v>15271</v>
      </c>
      <c r="B6138" t="s">
        <v>12250</v>
      </c>
      <c r="C6138" t="str">
        <f t="shared" si="95"/>
        <v>ZAKgauteng</v>
      </c>
    </row>
    <row r="6139" spans="1:3">
      <c r="A6139" t="s">
        <v>15271</v>
      </c>
      <c r="B6139" t="s">
        <v>1610</v>
      </c>
      <c r="C6139" t="str">
        <f t="shared" si="95"/>
        <v>ZAGauteng</v>
      </c>
    </row>
    <row r="6140" spans="1:3">
      <c r="A6140" t="s">
        <v>15271</v>
      </c>
      <c r="B6140" t="s">
        <v>1610</v>
      </c>
      <c r="C6140" t="str">
        <f t="shared" si="95"/>
        <v>ZAGauteng</v>
      </c>
    </row>
    <row r="6141" spans="1:3">
      <c r="A6141" t="s">
        <v>15271</v>
      </c>
      <c r="B6141" t="s">
        <v>1610</v>
      </c>
      <c r="C6141" t="str">
        <f t="shared" si="95"/>
        <v>ZAGauteng</v>
      </c>
    </row>
    <row r="6142" spans="1:3">
      <c r="A6142" t="s">
        <v>15271</v>
      </c>
      <c r="B6142" t="s">
        <v>1610</v>
      </c>
      <c r="C6142" t="str">
        <f t="shared" si="95"/>
        <v>ZAGauteng</v>
      </c>
    </row>
    <row r="6143" spans="1:3">
      <c r="A6143" t="s">
        <v>15271</v>
      </c>
      <c r="B6143" t="s">
        <v>12251</v>
      </c>
      <c r="C6143" t="str">
        <f t="shared" si="95"/>
        <v>ZARhawuti</v>
      </c>
    </row>
    <row r="6144" spans="1:3">
      <c r="A6144" t="s">
        <v>15271</v>
      </c>
      <c r="B6144" t="s">
        <v>1610</v>
      </c>
      <c r="C6144" t="str">
        <f t="shared" si="95"/>
        <v>ZAGauteng</v>
      </c>
    </row>
    <row r="6145" spans="1:3">
      <c r="A6145" t="s">
        <v>15272</v>
      </c>
      <c r="B6145" t="s">
        <v>12257</v>
      </c>
      <c r="C6145" t="str">
        <f t="shared" si="95"/>
        <v>ZAKwaZulu-Natal</v>
      </c>
    </row>
    <row r="6146" spans="1:3">
      <c r="A6146" t="s">
        <v>15272</v>
      </c>
      <c r="B6146" t="s">
        <v>12253</v>
      </c>
      <c r="C6146" t="str">
        <f t="shared" si="95"/>
        <v>ZAKwazulu-Natal</v>
      </c>
    </row>
    <row r="6147" spans="1:3">
      <c r="A6147" t="s">
        <v>15272</v>
      </c>
      <c r="B6147" t="s">
        <v>12255</v>
      </c>
      <c r="C6147" t="str">
        <f t="shared" ref="C6147:C6210" si="96">LEFT(A6147,2)&amp;B6147</f>
        <v>ZAiKwaZulu-Natal</v>
      </c>
    </row>
    <row r="6148" spans="1:3">
      <c r="A6148" t="s">
        <v>15272</v>
      </c>
      <c r="B6148" t="s">
        <v>12259</v>
      </c>
      <c r="C6148" t="str">
        <f t="shared" si="96"/>
        <v>ZAGaZulu-Natala</v>
      </c>
    </row>
    <row r="6149" spans="1:3">
      <c r="A6149" t="s">
        <v>15272</v>
      </c>
      <c r="B6149" t="s">
        <v>12252</v>
      </c>
      <c r="C6149" t="str">
        <f t="shared" si="96"/>
        <v>ZAHazolo-Natala</v>
      </c>
    </row>
    <row r="6150" spans="1:3">
      <c r="A6150" t="s">
        <v>15272</v>
      </c>
      <c r="B6150" t="s">
        <v>12254</v>
      </c>
      <c r="C6150" t="str">
        <f t="shared" si="96"/>
        <v>ZAKwaZulu-Natali</v>
      </c>
    </row>
    <row r="6151" spans="1:3">
      <c r="A6151" t="s">
        <v>15272</v>
      </c>
      <c r="B6151" t="s">
        <v>12257</v>
      </c>
      <c r="C6151" t="str">
        <f t="shared" si="96"/>
        <v>ZAKwaZulu-Natal</v>
      </c>
    </row>
    <row r="6152" spans="1:3">
      <c r="A6152" t="s">
        <v>15272</v>
      </c>
      <c r="B6152" t="s">
        <v>12253</v>
      </c>
      <c r="C6152" t="str">
        <f t="shared" si="96"/>
        <v>ZAKwazulu-Natal</v>
      </c>
    </row>
    <row r="6153" spans="1:3">
      <c r="A6153" t="s">
        <v>15272</v>
      </c>
      <c r="B6153" t="s">
        <v>12256</v>
      </c>
      <c r="C6153" t="str">
        <f t="shared" si="96"/>
        <v>ZAHaZulu-Natal</v>
      </c>
    </row>
    <row r="6154" spans="1:3">
      <c r="A6154" t="s">
        <v>15272</v>
      </c>
      <c r="B6154" t="s">
        <v>12258</v>
      </c>
      <c r="C6154" t="str">
        <f t="shared" si="96"/>
        <v>ZAKwaZulu-Natala</v>
      </c>
    </row>
    <row r="6155" spans="1:3">
      <c r="A6155" t="s">
        <v>15272</v>
      </c>
      <c r="B6155" t="s">
        <v>12254</v>
      </c>
      <c r="C6155" t="str">
        <f t="shared" si="96"/>
        <v>ZAKwaZulu-Natali</v>
      </c>
    </row>
    <row r="6156" spans="1:3">
      <c r="A6156" t="s">
        <v>12283</v>
      </c>
      <c r="B6156" t="s">
        <v>12284</v>
      </c>
      <c r="C6156" t="str">
        <f t="shared" si="96"/>
        <v>ZALimpopo</v>
      </c>
    </row>
    <row r="6157" spans="1:3">
      <c r="A6157" t="s">
        <v>12283</v>
      </c>
      <c r="B6157" t="s">
        <v>12284</v>
      </c>
      <c r="C6157" t="str">
        <f t="shared" si="96"/>
        <v>ZALimpopo</v>
      </c>
    </row>
    <row r="6158" spans="1:3">
      <c r="A6158" t="s">
        <v>12283</v>
      </c>
      <c r="B6158" t="s">
        <v>12284</v>
      </c>
      <c r="C6158" t="str">
        <f t="shared" si="96"/>
        <v>ZALimpopo</v>
      </c>
    </row>
    <row r="6159" spans="1:3">
      <c r="A6159" t="s">
        <v>12283</v>
      </c>
      <c r="B6159" t="s">
        <v>12284</v>
      </c>
      <c r="C6159" t="str">
        <f t="shared" si="96"/>
        <v>ZALimpopo</v>
      </c>
    </row>
    <row r="6160" spans="1:3">
      <c r="A6160" t="s">
        <v>12283</v>
      </c>
      <c r="B6160" t="s">
        <v>12284</v>
      </c>
      <c r="C6160" t="str">
        <f t="shared" si="96"/>
        <v>ZALimpopo</v>
      </c>
    </row>
    <row r="6161" spans="1:3">
      <c r="A6161" t="s">
        <v>12283</v>
      </c>
      <c r="B6161" t="s">
        <v>12284</v>
      </c>
      <c r="C6161" t="str">
        <f t="shared" si="96"/>
        <v>ZALimpopo</v>
      </c>
    </row>
    <row r="6162" spans="1:3">
      <c r="A6162" t="s">
        <v>12283</v>
      </c>
      <c r="B6162" t="s">
        <v>12284</v>
      </c>
      <c r="C6162" t="str">
        <f t="shared" si="96"/>
        <v>ZALimpopo</v>
      </c>
    </row>
    <row r="6163" spans="1:3">
      <c r="A6163" t="s">
        <v>12283</v>
      </c>
      <c r="B6163" t="s">
        <v>12284</v>
      </c>
      <c r="C6163" t="str">
        <f t="shared" si="96"/>
        <v>ZALimpopo</v>
      </c>
    </row>
    <row r="6164" spans="1:3">
      <c r="A6164" t="s">
        <v>12283</v>
      </c>
      <c r="B6164" t="s">
        <v>12285</v>
      </c>
      <c r="C6164" t="str">
        <f t="shared" si="96"/>
        <v>ZAVhembe</v>
      </c>
    </row>
    <row r="6165" spans="1:3">
      <c r="A6165" t="s">
        <v>12283</v>
      </c>
      <c r="B6165" t="s">
        <v>12284</v>
      </c>
      <c r="C6165" t="str">
        <f t="shared" si="96"/>
        <v>ZALimpopo</v>
      </c>
    </row>
    <row r="6166" spans="1:3">
      <c r="A6166" t="s">
        <v>12283</v>
      </c>
      <c r="B6166" t="s">
        <v>12284</v>
      </c>
      <c r="C6166" t="str">
        <f t="shared" si="96"/>
        <v>ZALimpopo</v>
      </c>
    </row>
    <row r="6167" spans="1:3">
      <c r="A6167" t="s">
        <v>12271</v>
      </c>
      <c r="B6167" t="s">
        <v>12272</v>
      </c>
      <c r="C6167" t="str">
        <f t="shared" si="96"/>
        <v>ZAMpumalanga</v>
      </c>
    </row>
    <row r="6168" spans="1:3">
      <c r="A6168" t="s">
        <v>12271</v>
      </c>
      <c r="B6168" t="s">
        <v>12272</v>
      </c>
      <c r="C6168" t="str">
        <f t="shared" si="96"/>
        <v>ZAMpumalanga</v>
      </c>
    </row>
    <row r="6169" spans="1:3">
      <c r="A6169" t="s">
        <v>12271</v>
      </c>
      <c r="B6169" t="s">
        <v>12273</v>
      </c>
      <c r="C6169" t="str">
        <f t="shared" si="96"/>
        <v>ZAiMpumalanga</v>
      </c>
    </row>
    <row r="6170" spans="1:3">
      <c r="A6170" t="s">
        <v>12271</v>
      </c>
      <c r="B6170" t="s">
        <v>12272</v>
      </c>
      <c r="C6170" t="str">
        <f t="shared" si="96"/>
        <v>ZAMpumalanga</v>
      </c>
    </row>
    <row r="6171" spans="1:3">
      <c r="A6171" t="s">
        <v>12271</v>
      </c>
      <c r="B6171" t="s">
        <v>12272</v>
      </c>
      <c r="C6171" t="str">
        <f t="shared" si="96"/>
        <v>ZAMpumalanga</v>
      </c>
    </row>
    <row r="6172" spans="1:3">
      <c r="A6172" t="s">
        <v>12271</v>
      </c>
      <c r="B6172" t="s">
        <v>12272</v>
      </c>
      <c r="C6172" t="str">
        <f t="shared" si="96"/>
        <v>ZAMpumalanga</v>
      </c>
    </row>
    <row r="6173" spans="1:3">
      <c r="A6173" t="s">
        <v>12271</v>
      </c>
      <c r="B6173" t="s">
        <v>12272</v>
      </c>
      <c r="C6173" t="str">
        <f t="shared" si="96"/>
        <v>ZAMpumalanga</v>
      </c>
    </row>
    <row r="6174" spans="1:3">
      <c r="A6174" t="s">
        <v>12271</v>
      </c>
      <c r="B6174" t="s">
        <v>12272</v>
      </c>
      <c r="C6174" t="str">
        <f t="shared" si="96"/>
        <v>ZAMpumalanga</v>
      </c>
    </row>
    <row r="6175" spans="1:3">
      <c r="A6175" t="s">
        <v>12271</v>
      </c>
      <c r="B6175" t="s">
        <v>12272</v>
      </c>
      <c r="C6175" t="str">
        <f t="shared" si="96"/>
        <v>ZAMpumalanga</v>
      </c>
    </row>
    <row r="6176" spans="1:3">
      <c r="A6176" t="s">
        <v>12271</v>
      </c>
      <c r="B6176" t="s">
        <v>12272</v>
      </c>
      <c r="C6176" t="str">
        <f t="shared" si="96"/>
        <v>ZAMpumalanga</v>
      </c>
    </row>
    <row r="6177" spans="1:3">
      <c r="A6177" t="s">
        <v>12271</v>
      </c>
      <c r="B6177" t="s">
        <v>12272</v>
      </c>
      <c r="C6177" t="str">
        <f t="shared" si="96"/>
        <v>ZAMpumalanga</v>
      </c>
    </row>
    <row r="6178" spans="1:3">
      <c r="A6178" t="s">
        <v>12239</v>
      </c>
      <c r="B6178" t="s">
        <v>12243</v>
      </c>
      <c r="C6178" t="str">
        <f t="shared" si="96"/>
        <v>ZANoord-Kaap</v>
      </c>
    </row>
    <row r="6179" spans="1:3">
      <c r="A6179" t="s">
        <v>12239</v>
      </c>
      <c r="B6179" t="s">
        <v>12245</v>
      </c>
      <c r="C6179" t="str">
        <f t="shared" si="96"/>
        <v>ZANorthern Cape</v>
      </c>
    </row>
    <row r="6180" spans="1:3">
      <c r="A6180" t="s">
        <v>12239</v>
      </c>
      <c r="B6180" t="s">
        <v>12244</v>
      </c>
      <c r="C6180" t="str">
        <f t="shared" si="96"/>
        <v>ZAiTlhagwini-Kapa</v>
      </c>
    </row>
    <row r="6181" spans="1:3">
      <c r="A6181" t="s">
        <v>12239</v>
      </c>
      <c r="B6181" t="s">
        <v>12241</v>
      </c>
      <c r="C6181" t="str">
        <f t="shared" si="96"/>
        <v>ZAKapa Leboya</v>
      </c>
    </row>
    <row r="6182" spans="1:3">
      <c r="A6182" t="s">
        <v>12239</v>
      </c>
      <c r="B6182" t="s">
        <v>12241</v>
      </c>
      <c r="C6182" t="str">
        <f t="shared" si="96"/>
        <v>ZAKapa Leboya</v>
      </c>
    </row>
    <row r="6183" spans="1:3">
      <c r="A6183" t="s">
        <v>12239</v>
      </c>
      <c r="B6183" t="s">
        <v>12242</v>
      </c>
      <c r="C6183" t="str">
        <f t="shared" si="96"/>
        <v>ZAKapa Bokone</v>
      </c>
    </row>
    <row r="6184" spans="1:3">
      <c r="A6184" t="s">
        <v>12239</v>
      </c>
      <c r="B6184" t="s">
        <v>12246</v>
      </c>
      <c r="C6184" t="str">
        <f t="shared" si="96"/>
        <v>ZAKapa-N'walungu</v>
      </c>
    </row>
    <row r="6185" spans="1:3">
      <c r="A6185" t="s">
        <v>12239</v>
      </c>
      <c r="B6185" t="s">
        <v>12240</v>
      </c>
      <c r="C6185" t="str">
        <f t="shared" si="96"/>
        <v>ZAKapa Devhula</v>
      </c>
    </row>
    <row r="6186" spans="1:3">
      <c r="A6186" t="s">
        <v>12239</v>
      </c>
      <c r="B6186" t="s">
        <v>12248</v>
      </c>
      <c r="C6186" t="str">
        <f t="shared" si="96"/>
        <v>ZAMntla-Koloni</v>
      </c>
    </row>
    <row r="6187" spans="1:3">
      <c r="A6187" t="s">
        <v>12239</v>
      </c>
      <c r="B6187" t="s">
        <v>12247</v>
      </c>
      <c r="C6187" t="str">
        <f t="shared" si="96"/>
        <v>ZANyakatho-Kapa</v>
      </c>
    </row>
    <row r="6188" spans="1:3">
      <c r="A6188" t="s">
        <v>12286</v>
      </c>
      <c r="B6188" t="s">
        <v>12287</v>
      </c>
      <c r="C6188" t="str">
        <f t="shared" si="96"/>
        <v>ZANoordwes</v>
      </c>
    </row>
    <row r="6189" spans="1:3">
      <c r="A6189" t="s">
        <v>12286</v>
      </c>
      <c r="B6189" t="s">
        <v>3830</v>
      </c>
      <c r="C6189" t="str">
        <f t="shared" si="96"/>
        <v>ZANorth-West</v>
      </c>
    </row>
    <row r="6190" spans="1:3">
      <c r="A6190" t="s">
        <v>12286</v>
      </c>
      <c r="B6190" t="s">
        <v>12294</v>
      </c>
      <c r="C6190" t="str">
        <f t="shared" si="96"/>
        <v>ZAiTlhagwini-Tjhingalanga</v>
      </c>
    </row>
    <row r="6191" spans="1:3">
      <c r="A6191" t="s">
        <v>12286</v>
      </c>
      <c r="B6191" t="s">
        <v>12293</v>
      </c>
      <c r="C6191" t="str">
        <f t="shared" si="96"/>
        <v>ZALebowa Bodikela</v>
      </c>
    </row>
    <row r="6192" spans="1:3">
      <c r="A6192" t="s">
        <v>12286</v>
      </c>
      <c r="B6192" t="s">
        <v>12292</v>
      </c>
      <c r="C6192" t="str">
        <f t="shared" si="96"/>
        <v>ZALeboya (le) Bophirima</v>
      </c>
    </row>
    <row r="6193" spans="1:3">
      <c r="A6193" t="s">
        <v>12286</v>
      </c>
      <c r="B6193" t="s">
        <v>12290</v>
      </c>
      <c r="C6193" t="str">
        <f t="shared" si="96"/>
        <v>ZABokone Bophirima</v>
      </c>
    </row>
    <row r="6194" spans="1:3">
      <c r="A6194" t="s">
        <v>12286</v>
      </c>
      <c r="B6194" t="s">
        <v>12291</v>
      </c>
      <c r="C6194" t="str">
        <f t="shared" si="96"/>
        <v>ZAN'walungu-Vupeladyambu</v>
      </c>
    </row>
    <row r="6195" spans="1:3">
      <c r="A6195" t="s">
        <v>12286</v>
      </c>
      <c r="B6195" t="s">
        <v>12289</v>
      </c>
      <c r="C6195" t="str">
        <f t="shared" si="96"/>
        <v>ZAMntla-Ntshona</v>
      </c>
    </row>
    <row r="6196" spans="1:3">
      <c r="A6196" t="s">
        <v>12286</v>
      </c>
      <c r="B6196" t="s">
        <v>12288</v>
      </c>
      <c r="C6196" t="str">
        <f t="shared" si="96"/>
        <v>ZANyakatho-Ntshonalanga</v>
      </c>
    </row>
    <row r="6197" spans="1:3">
      <c r="A6197" t="s">
        <v>12260</v>
      </c>
      <c r="B6197" t="s">
        <v>12265</v>
      </c>
      <c r="C6197" t="str">
        <f t="shared" si="96"/>
        <v>ZAWes-Kaap</v>
      </c>
    </row>
    <row r="6198" spans="1:3">
      <c r="A6198" t="s">
        <v>12260</v>
      </c>
      <c r="B6198" t="s">
        <v>12269</v>
      </c>
      <c r="C6198" t="str">
        <f t="shared" si="96"/>
        <v>ZAWestern Cape</v>
      </c>
    </row>
    <row r="6199" spans="1:3">
      <c r="A6199" t="s">
        <v>12260</v>
      </c>
      <c r="B6199" t="s">
        <v>12261</v>
      </c>
      <c r="C6199" t="str">
        <f t="shared" si="96"/>
        <v>ZAiTjhingalanga-Kapa</v>
      </c>
    </row>
    <row r="6200" spans="1:3">
      <c r="A6200" t="s">
        <v>12260</v>
      </c>
      <c r="B6200" t="s">
        <v>12262</v>
      </c>
      <c r="C6200" t="str">
        <f t="shared" si="96"/>
        <v>ZAKapa Bodikela</v>
      </c>
    </row>
    <row r="6201" spans="1:3">
      <c r="A6201" t="s">
        <v>12260</v>
      </c>
      <c r="B6201" t="s">
        <v>12270</v>
      </c>
      <c r="C6201" t="str">
        <f t="shared" si="96"/>
        <v>ZAKapa Bophirimela</v>
      </c>
    </row>
    <row r="6202" spans="1:3">
      <c r="A6202" t="s">
        <v>12260</v>
      </c>
      <c r="B6202" t="s">
        <v>12267</v>
      </c>
      <c r="C6202" t="str">
        <f t="shared" si="96"/>
        <v>ZAKapa Bophirima</v>
      </c>
    </row>
    <row r="6203" spans="1:3">
      <c r="A6203" t="s">
        <v>12260</v>
      </c>
      <c r="B6203" t="s">
        <v>12268</v>
      </c>
      <c r="C6203" t="str">
        <f t="shared" si="96"/>
        <v>ZAKapa-Vupeladyambu</v>
      </c>
    </row>
    <row r="6204" spans="1:3">
      <c r="A6204" t="s">
        <v>12260</v>
      </c>
      <c r="B6204" t="s">
        <v>12266</v>
      </c>
      <c r="C6204" t="str">
        <f t="shared" si="96"/>
        <v>ZAKapa Vhukovhela</v>
      </c>
    </row>
    <row r="6205" spans="1:3">
      <c r="A6205" t="s">
        <v>12260</v>
      </c>
      <c r="B6205" t="s">
        <v>12264</v>
      </c>
      <c r="C6205" t="str">
        <f t="shared" si="96"/>
        <v>ZANtshona-Koloni</v>
      </c>
    </row>
    <row r="6206" spans="1:3">
      <c r="A6206" t="s">
        <v>12260</v>
      </c>
      <c r="B6206" t="s">
        <v>12263</v>
      </c>
      <c r="C6206" t="str">
        <f t="shared" si="96"/>
        <v>ZANtshonalanga-Kapa</v>
      </c>
    </row>
    <row r="6207" spans="1:3">
      <c r="A6207" t="s">
        <v>12311</v>
      </c>
      <c r="B6207" t="s">
        <v>4779</v>
      </c>
      <c r="C6207" t="str">
        <f t="shared" si="96"/>
        <v>ZMWestern</v>
      </c>
    </row>
    <row r="6208" spans="1:3">
      <c r="A6208" t="s">
        <v>12306</v>
      </c>
      <c r="B6208" t="s">
        <v>3557</v>
      </c>
      <c r="C6208" t="str">
        <f t="shared" si="96"/>
        <v>ZMCentral</v>
      </c>
    </row>
    <row r="6209" spans="1:3">
      <c r="A6209" t="s">
        <v>12314</v>
      </c>
      <c r="B6209" t="s">
        <v>4812</v>
      </c>
      <c r="C6209" t="str">
        <f t="shared" si="96"/>
        <v>ZMEastern</v>
      </c>
    </row>
    <row r="6210" spans="1:3">
      <c r="A6210" t="s">
        <v>12318</v>
      </c>
      <c r="B6210" t="s">
        <v>12319</v>
      </c>
      <c r="C6210" t="str">
        <f t="shared" si="96"/>
        <v>ZMLuapula</v>
      </c>
    </row>
    <row r="6211" spans="1:3">
      <c r="A6211" t="s">
        <v>12310</v>
      </c>
      <c r="B6211" t="s">
        <v>4781</v>
      </c>
      <c r="C6211" t="str">
        <f t="shared" ref="C6211:C6226" si="97">LEFT(A6211,2)&amp;B6211</f>
        <v>ZMNorthern</v>
      </c>
    </row>
    <row r="6212" spans="1:3">
      <c r="A6212" t="s">
        <v>12307</v>
      </c>
      <c r="B6212" t="s">
        <v>12308</v>
      </c>
      <c r="C6212" t="str">
        <f t="shared" si="97"/>
        <v>ZMNorth-Western</v>
      </c>
    </row>
    <row r="6213" spans="1:3">
      <c r="A6213" t="s">
        <v>12309</v>
      </c>
      <c r="B6213" t="s">
        <v>3533</v>
      </c>
      <c r="C6213" t="str">
        <f t="shared" si="97"/>
        <v>ZMSouthern</v>
      </c>
    </row>
    <row r="6214" spans="1:3">
      <c r="A6214" t="s">
        <v>12315</v>
      </c>
      <c r="B6214" t="s">
        <v>12316</v>
      </c>
      <c r="C6214" t="str">
        <f t="shared" si="97"/>
        <v>ZMCopperbelt</v>
      </c>
    </row>
    <row r="6215" spans="1:3">
      <c r="A6215" t="s">
        <v>12317</v>
      </c>
      <c r="B6215" t="s">
        <v>2284</v>
      </c>
      <c r="C6215" t="str">
        <f t="shared" si="97"/>
        <v>ZMLusaka</v>
      </c>
    </row>
    <row r="6216" spans="1:3">
      <c r="A6216" t="s">
        <v>12312</v>
      </c>
      <c r="B6216" t="s">
        <v>12313</v>
      </c>
      <c r="C6216" t="str">
        <f t="shared" si="97"/>
        <v>ZMMuchinga</v>
      </c>
    </row>
    <row r="6217" spans="1:3">
      <c r="A6217" t="s">
        <v>12320</v>
      </c>
      <c r="B6217" t="s">
        <v>12321</v>
      </c>
      <c r="C6217" t="str">
        <f t="shared" si="97"/>
        <v>ZWBulawayo</v>
      </c>
    </row>
    <row r="6218" spans="1:3">
      <c r="A6218" t="s">
        <v>12322</v>
      </c>
      <c r="B6218" t="s">
        <v>1663</v>
      </c>
      <c r="C6218" t="str">
        <f t="shared" si="97"/>
        <v>ZWHarare</v>
      </c>
    </row>
    <row r="6219" spans="1:3">
      <c r="A6219" t="s">
        <v>12327</v>
      </c>
      <c r="B6219" t="s">
        <v>12328</v>
      </c>
      <c r="C6219" t="str">
        <f t="shared" si="97"/>
        <v>ZWManicaland</v>
      </c>
    </row>
    <row r="6220" spans="1:3">
      <c r="A6220" t="s">
        <v>12329</v>
      </c>
      <c r="B6220" t="s">
        <v>12330</v>
      </c>
      <c r="C6220" t="str">
        <f t="shared" si="97"/>
        <v>ZWMashonaland Central</v>
      </c>
    </row>
    <row r="6221" spans="1:3">
      <c r="A6221" t="s">
        <v>12335</v>
      </c>
      <c r="B6221" t="s">
        <v>12336</v>
      </c>
      <c r="C6221" t="str">
        <f t="shared" si="97"/>
        <v>ZWMashonaland East</v>
      </c>
    </row>
    <row r="6222" spans="1:3">
      <c r="A6222" t="s">
        <v>12323</v>
      </c>
      <c r="B6222" t="s">
        <v>12324</v>
      </c>
      <c r="C6222" t="str">
        <f t="shared" si="97"/>
        <v>ZWMidlands</v>
      </c>
    </row>
    <row r="6223" spans="1:3">
      <c r="A6223" t="s">
        <v>12337</v>
      </c>
      <c r="B6223" t="s">
        <v>12338</v>
      </c>
      <c r="C6223" t="str">
        <f t="shared" si="97"/>
        <v>ZWMatabeleland North</v>
      </c>
    </row>
    <row r="6224" spans="1:3">
      <c r="A6224" t="s">
        <v>12331</v>
      </c>
      <c r="B6224" t="s">
        <v>12332</v>
      </c>
      <c r="C6224" t="str">
        <f t="shared" si="97"/>
        <v>ZWMatabeleland South</v>
      </c>
    </row>
    <row r="6225" spans="1:3">
      <c r="A6225" t="s">
        <v>12333</v>
      </c>
      <c r="B6225" t="s">
        <v>12334</v>
      </c>
      <c r="C6225" t="str">
        <f t="shared" si="97"/>
        <v>ZWMasvingo</v>
      </c>
    </row>
    <row r="6226" spans="1:3">
      <c r="A6226" t="s">
        <v>12325</v>
      </c>
      <c r="B6226" t="s">
        <v>12326</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AAEE194F-8B28-4580-9D19-54996DE7A644}"/>
    </customSheetView>
  </customSheetViews>
  <phoneticPr fontId="102"/>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429</v>
      </c>
    </row>
    <row r="2" spans="1:2" ht="30">
      <c r="A2" s="105" t="str">
        <f ca="1">OFFSET(L!$C$1,MATCH("Instructions"&amp;ADDRESS(ROW(),COLUMN(),4),L!$A:$A,0)-1,SL,,)</f>
        <v>Introduction</v>
      </c>
      <c r="B2" s="100" t="s">
        <v>1270</v>
      </c>
    </row>
    <row r="3" spans="1:2" ht="150">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1271</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1277</v>
      </c>
    </row>
    <row r="5" spans="1:2" ht="15">
      <c r="A5" s="106"/>
      <c r="B5" s="100"/>
    </row>
    <row r="6" spans="1:2" ht="30">
      <c r="A6" s="105" t="str">
        <f ca="1">OFFSET(L!$C$1,MATCH("Instructions"&amp;ADDRESS(ROW(),COLUMN(),4),L!$A:$A,0)-1,SL,,)</f>
        <v>Instructions for completing Company Information questions (rows 8 - 22).
Provide comments in ENGLISH only</v>
      </c>
      <c r="B6" s="100" t="s">
        <v>1270</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1269</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1270</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1270</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1270</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1273</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1270</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1270</v>
      </c>
    </row>
    <row r="27" spans="1:2" ht="30">
      <c r="A27" s="102" t="str">
        <f ca="1">OFFSET(L!$C$1,MATCH("Instructions"&amp;ADDRESS(ROW(),COLUMN(),4),L!$A:$A,0)-1,SL,,)</f>
        <v>Some companies may require substantiation for a "No" answer that should be entered into the Comment Field.</v>
      </c>
      <c r="B27" s="100" t="s">
        <v>1270</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1270</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1270</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1273</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1270</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1270</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1272</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1275</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1273</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1274</v>
      </c>
    </row>
    <row r="44" spans="1:2" ht="16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1270</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1271</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1270</v>
      </c>
    </row>
    <row r="47" spans="1:2" ht="15">
      <c r="A47" s="106"/>
      <c r="B47" s="100"/>
    </row>
    <row r="48" spans="1:2" ht="30">
      <c r="A48" s="105" t="str">
        <f ca="1">OFFSET(L!$C$1,MATCH("Instructions"&amp;ADDRESS(ROW(),COLUMN(),4),L!$A:$A,0)-1,SL,,)</f>
        <v>Instructions for completing the Smelter List Tab.
Provide answers in ENGLISH only</v>
      </c>
      <c r="B48" s="100" t="s">
        <v>1270</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1269</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1270</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1270</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1269</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1275</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1269</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1269</v>
      </c>
    </row>
    <row r="58" spans="1:2" ht="60">
      <c r="A58" s="102" t="str">
        <f ca="1">OFFSET(L!$C$1,MATCH("Instructions"&amp;ADDRESS(ROW(),COLUMN(),4),L!$A:$A,0)-1,SL,,)</f>
        <v>8. Smelter Street -  Provide the street name on which the smelter is located. This field is optional.</v>
      </c>
      <c r="B58" s="100" t="s">
        <v>1269</v>
      </c>
    </row>
    <row r="59" spans="1:2" ht="30">
      <c r="A59" s="102" t="str">
        <f ca="1">OFFSET(L!$C$1,MATCH("Instructions"&amp;ADDRESS(ROW(),COLUMN(),4),L!$A:$A,0)-1,SL,,)</f>
        <v>9. Smelter City – Provide the city name of where the smelter is located. This field is optional.</v>
      </c>
      <c r="B59" s="100" t="s">
        <v>1270</v>
      </c>
    </row>
    <row r="60" spans="1:2" ht="45" customHeight="1">
      <c r="A60" s="102" t="str">
        <f ca="1">OFFSET(L!$C$1,MATCH("Instructions"&amp;ADDRESS(ROW(),COLUMN(),4),L!$A:$A,0)-1,SL,,)</f>
        <v>10. Smelter Location: State/Province, if applicable – Provide the state or province where the smelter is located. This field is optional.</v>
      </c>
      <c r="B60" s="100" t="s">
        <v>1273</v>
      </c>
    </row>
    <row r="61" spans="1:2" ht="165">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1273</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1269</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1269</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1270</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1276</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1274</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1275</v>
      </c>
    </row>
    <row r="74" spans="1:2" ht="30">
      <c r="A74" s="102"/>
      <c r="B74" s="100" t="s">
        <v>428</v>
      </c>
    </row>
    <row r="75" spans="1:2" ht="15">
      <c r="A75" s="102" t="str">
        <f ca="1">OFFSET(L!$C$1,MATCH("General"&amp;"Cpy",L!$A:$A,0)-1,SL,,)</f>
        <v>© 2025 Responsible Minerals Initiative. All rights reserved.</v>
      </c>
      <c r="B75" s="101"/>
    </row>
    <row r="76" spans="1:2" ht="15">
      <c r="A76" s="103" t="s">
        <v>1004</v>
      </c>
      <c r="B76" s="101"/>
    </row>
    <row r="77" spans="1:2" ht="15.75" thickBot="1">
      <c r="A77" s="139" t="s">
        <v>15806</v>
      </c>
    </row>
  </sheetData>
  <sheetProtection algorithmName="SHA-512" hashValue="Cm+qXcD1AW+JtyZEWZ4aUcm0kRanqcIBcQvMeXzkISp3txMZtKwMjUeOHrru5gpaBJYbDJ1l3z/SKKyybG1MbA==" saltValue="z9ooUps1qVMKHG5Bn0cZgg=="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phoneticPr fontId="102"/>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80"/>
      <c r="B1" s="381"/>
      <c r="C1" s="381"/>
      <c r="D1" s="382"/>
    </row>
    <row r="2" spans="1:5" ht="71.25" customHeight="1">
      <c r="A2" s="74"/>
      <c r="B2" s="137" t="str">
        <f ca="1">OFFSET(L!$C$1,MATCH("Definitions"&amp;ADDRESS(ROW(),COLUMN(),4),L!$A:$A,0)-1,SL,,)</f>
        <v>ITEM</v>
      </c>
      <c r="C2" s="137" t="str">
        <f ca="1">OFFSET(L!$C$1,MATCH("Definitions"&amp;ADDRESS(ROW(),COLUMN(),4),L!$A:$A,0)-1,SL,,)</f>
        <v>DEFINITION</v>
      </c>
      <c r="D2" s="384"/>
      <c r="E2" s="101"/>
    </row>
    <row r="3" spans="1:5" ht="63.95" customHeight="1">
      <c r="A3" s="74"/>
      <c r="B3" s="63" t="str">
        <f ca="1">OFFSET(L!$C$1,MATCH("Definitions"&amp;ADDRESS(ROW(),COLUMN(),4),L!$A:$A,0)-1,SL,,)</f>
        <v>3TG</v>
      </c>
      <c r="C3" s="63" t="str">
        <f ca="1">OFFSET(L!$C$1,MATCH("Definitions"&amp;ADDRESS(ROW(),COLUMN(),4),L!$A:$A,0)-1,SL,,)</f>
        <v>Tantalum, tin, tungsten, gold</v>
      </c>
      <c r="D3" s="384"/>
      <c r="E3" s="100" t="s">
        <v>1278</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84"/>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84"/>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84"/>
      <c r="E6" s="100" t="s">
        <v>1279</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84"/>
      <c r="E7" s="100" t="s">
        <v>1279</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84"/>
      <c r="E8" s="100" t="s">
        <v>1282</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84"/>
      <c r="E9" s="100" t="s">
        <v>1279</v>
      </c>
    </row>
    <row r="10" spans="1:5" ht="45">
      <c r="A10" s="74"/>
      <c r="B10" s="63" t="str">
        <f ca="1">OFFSET(L!$C$1,MATCH("Definitions"&amp;ADDRESS(ROW(),COLUMN(),4),L!$A:$A,0)-1,SL,,)</f>
        <v>DRC</v>
      </c>
      <c r="C10" s="63" t="str">
        <f ca="1">OFFSET(L!$C$1,MATCH("Definitions"&amp;ADDRESS(ROW(),COLUMN(),4),L!$A:$A,0)-1,SL,,)</f>
        <v>Democratic Republic of Congo</v>
      </c>
      <c r="D10" s="384"/>
      <c r="E10" s="100" t="s">
        <v>1278</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84"/>
      <c r="E11" s="100" t="s">
        <v>1278</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84"/>
      <c r="E12" s="100" t="s">
        <v>1278</v>
      </c>
    </row>
    <row r="13" spans="1:5" ht="107.25" customHeight="1">
      <c r="A13" s="74"/>
      <c r="B13" s="63" t="str">
        <f ca="1">OFFSET(L!$C$1,MATCH("Definitions"&amp;ADDRESS(ROW(),COLUMN(),4),L!$A:$A,0)-1,SL,,)</f>
        <v>Independent Third-Party Assessment Firm</v>
      </c>
      <c r="C13" s="63"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84"/>
      <c r="E13" s="100" t="s">
        <v>1280</v>
      </c>
    </row>
    <row r="14" spans="1:5" ht="285">
      <c r="A14" s="74"/>
      <c r="B14" s="63" t="str">
        <f ca="1">OFFSET(L!$C$1,MATCH("Definitions"&amp;ADDRESS(ROW(),COLUMN(),4),L!$A:$A,0)-1,SL,,)</f>
        <v>Intentionally added</v>
      </c>
      <c r="C14" s="63"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84"/>
      <c r="E14" s="100" t="s">
        <v>1278</v>
      </c>
    </row>
    <row r="15" spans="1:5" ht="120">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84"/>
      <c r="E15" s="100" t="s">
        <v>1278</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84"/>
      <c r="E16" s="100" t="s">
        <v>1278</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84"/>
      <c r="E17" s="100" t="s">
        <v>1278</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84"/>
      <c r="E18" s="100" t="s">
        <v>1278</v>
      </c>
    </row>
    <row r="19" spans="1:5" ht="15">
      <c r="A19" s="74"/>
      <c r="B19" s="63" t="str">
        <f ca="1">OFFSET(L!$C$1,MATCH("Definitions"&amp;ADDRESS(ROW(),COLUMN(),4),L!$A:$A,0)-1,SL,,)</f>
        <v>OECD</v>
      </c>
      <c r="C19" s="63" t="str">
        <f ca="1">OFFSET(L!$C$1,MATCH("Definitions"&amp;ADDRESS(ROW(),COLUMN(),4),L!$A:$A,0)-1,SL,,)</f>
        <v>Organisation for Economic Co-operation and Development</v>
      </c>
      <c r="D19" s="384"/>
      <c r="E19" s="100"/>
    </row>
    <row r="20" spans="1:5" ht="30">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84"/>
      <c r="E20" s="100"/>
    </row>
    <row r="21" spans="1:5" ht="15">
      <c r="A21" s="74"/>
      <c r="B21" s="63" t="str">
        <f ca="1">OFFSET(L!$C$1,MATCH("Definitions"&amp;ADDRESS(ROW(),COLUMN(),4),L!$A:$A,0)-1,SL,,)</f>
        <v>RBA</v>
      </c>
      <c r="C21" s="63" t="str">
        <f ca="1">OFFSET(L!$C$1,MATCH("Definitions"&amp;ADDRESS(ROW(),COLUMN(),4),L!$A:$A,0)-1,SL,,)</f>
        <v>Responsible Business Alliance (www.responsiblebusiness.org)</v>
      </c>
      <c r="D21" s="384"/>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84"/>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84"/>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84"/>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84"/>
      <c r="E25" s="100" t="s">
        <v>1278</v>
      </c>
    </row>
    <row r="26" spans="1:5" ht="75">
      <c r="A26" s="74"/>
      <c r="B26" s="63" t="str">
        <f ca="1">OFFSET(L!$C$1,MATCH("Definitions"&amp;ADDRESS(ROW(),COLUMN(),4),L!$A:$A,0)-1,SL,,)</f>
        <v>SEC</v>
      </c>
      <c r="C26" s="63" t="str">
        <f ca="1">OFFSET(L!$C$1,MATCH("Definitions"&amp;ADDRESS(ROW(),COLUMN(),4),L!$A:$A,0)-1,SL,,)</f>
        <v>U.S. Securities and Exchange Commission (www.sec.gov)</v>
      </c>
      <c r="D26" s="384"/>
      <c r="E26" s="100" t="s">
        <v>1280</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84"/>
      <c r="E27" s="100" t="s">
        <v>1278</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84"/>
      <c r="E28" s="100" t="s">
        <v>1279</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84"/>
      <c r="E29" s="100" t="s">
        <v>1280</v>
      </c>
    </row>
    <row r="30" spans="1:5" ht="13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84"/>
      <c r="E30" s="100" t="s">
        <v>1281</v>
      </c>
    </row>
    <row r="31" spans="1:5" ht="132.9499999999999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84"/>
      <c r="E31" s="100"/>
    </row>
    <row r="32" spans="1:5" ht="15">
      <c r="A32" s="74"/>
      <c r="B32" s="383" t="str">
        <f ca="1">OFFSET(L!$C$1,MATCH("General"&amp;"Cpy",L!$A:$A,0)-1,SL,,)</f>
        <v>© 2025 Responsible Minerals Initiative. All rights reserved.</v>
      </c>
      <c r="C32" s="383"/>
      <c r="D32" s="384"/>
      <c r="E32" s="100"/>
    </row>
    <row r="33" spans="1:4" ht="13.5" thickBot="1">
      <c r="A33" s="75"/>
      <c r="B33" s="153"/>
      <c r="C33" s="153"/>
      <c r="D33" s="385"/>
    </row>
    <row r="34" spans="1:4" ht="13.5" thickTop="1"/>
  </sheetData>
  <sheetProtection algorithmName="SHA-512" hashValue="SWOkQrZ6uwh6cv2N6ozS1H455taVbtswAwrLcfogt/ssVBHSXk1nIUGGsEI6WxT1Z+SGnA0yyv9vpR6CxFY5BQ==" saltValue="4+do9j+x3hIQtacefDrGc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honeticPr fontId="102"/>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PageLayoutView="70" workbookViewId="0">
      <selection activeCell="D8" sqref="D8:J8"/>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8.875" hidden="1" customWidth="1"/>
  </cols>
  <sheetData>
    <row r="1" spans="1:34" ht="15.75" thickTop="1">
      <c r="A1" s="310"/>
      <c r="B1" s="311"/>
      <c r="C1" s="311"/>
      <c r="D1" s="311"/>
      <c r="E1" s="311"/>
      <c r="F1" s="311"/>
      <c r="G1" s="311"/>
      <c r="H1" s="311"/>
      <c r="I1" s="311"/>
      <c r="J1" s="311"/>
      <c r="K1" s="312"/>
      <c r="L1" s="100"/>
      <c r="P1" s="3"/>
      <c r="Q1" s="3"/>
      <c r="R1" s="3"/>
      <c r="S1" s="3"/>
      <c r="T1" s="3"/>
      <c r="U1" s="3"/>
      <c r="V1" s="3"/>
      <c r="W1" s="3"/>
      <c r="X1" s="3"/>
      <c r="Y1" s="3"/>
      <c r="Z1" s="3"/>
      <c r="AA1" s="3"/>
      <c r="AB1" s="3"/>
      <c r="AC1" s="3"/>
      <c r="AD1" s="3"/>
      <c r="AE1" s="3"/>
      <c r="AF1" s="3"/>
      <c r="AG1" s="3"/>
      <c r="AH1" s="3"/>
    </row>
    <row r="2" spans="1:34" ht="82.35" customHeight="1">
      <c r="A2" s="34"/>
      <c r="B2" s="136"/>
      <c r="C2" s="35"/>
      <c r="D2" s="313" t="str">
        <f ca="1">OFFSET(L!$C$1,MATCH("Declaration"&amp;ADDRESS(ROW(),COLUMN(),4),L!$A:$A,0)-1,SL,,)</f>
        <v>Conflict Minerals Reporting Template (CMRT)</v>
      </c>
      <c r="E2" s="314"/>
      <c r="F2" s="314"/>
      <c r="G2" s="314"/>
      <c r="H2" s="314"/>
      <c r="I2" s="314"/>
      <c r="J2" s="315"/>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2380</v>
      </c>
      <c r="C3" s="15"/>
      <c r="D3" s="37" t="s">
        <v>832</v>
      </c>
      <c r="E3" s="3"/>
      <c r="F3" s="326"/>
      <c r="G3" s="326"/>
      <c r="H3" s="326"/>
      <c r="I3" s="152"/>
      <c r="J3" s="138" t="s">
        <v>15733</v>
      </c>
      <c r="K3" s="36"/>
      <c r="L3" s="100"/>
      <c r="P3" s="45">
        <f>MATCH($D$3,LN,0)</f>
        <v>1</v>
      </c>
    </row>
    <row r="4" spans="1:34" ht="15.75">
      <c r="A4" s="34"/>
      <c r="B4" s="322" t="str">
        <f ca="1">OFFSET(L!$C$1,MATCH("Declaration"&amp;ADDRESS(ROW(),COLUMN(),4),L!$A:$A,0)-1,SL,,)</f>
        <v>The purpose of this document is to collect sourcing information on tin, tantalum, tungsten and gold used in products</v>
      </c>
      <c r="C4" s="322"/>
      <c r="D4" s="322"/>
      <c r="E4" s="322"/>
      <c r="F4" s="322"/>
      <c r="G4" s="322"/>
      <c r="H4" s="322"/>
      <c r="I4" s="327" t="str">
        <f ca="1">OFFSET(L!$C$1,MATCH("Declaration"&amp;ADDRESS(ROW(),COLUMN(),4),L!$A:$A,0)-1,SL,,)</f>
        <v>Link to Terms &amp; Conditions</v>
      </c>
      <c r="J4" s="327"/>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22" t="str">
        <f ca="1">OFFSET(L!$C$1,MATCH("Declaration"&amp;ADDRESS(ROW(),COLUMN(),4),L!$A:$A,0)-1,SL,,)</f>
        <v>Mandatory fields are noted with an asterisk (*).  Consult the instructions tab for guidance on how to answer each question.</v>
      </c>
      <c r="C6" s="322"/>
      <c r="D6" s="322"/>
      <c r="E6" s="322"/>
      <c r="F6" s="322"/>
      <c r="G6" s="322"/>
      <c r="H6" s="322"/>
      <c r="I6" s="322"/>
      <c r="J6" s="322"/>
      <c r="K6" s="36"/>
      <c r="L6" s="115" t="s">
        <v>430</v>
      </c>
      <c r="P6" s="3"/>
      <c r="Q6" s="3"/>
      <c r="R6" s="3"/>
      <c r="S6" s="3"/>
      <c r="T6" s="3"/>
      <c r="U6" s="3"/>
      <c r="V6" s="3"/>
      <c r="W6" s="3"/>
      <c r="X6" s="3"/>
      <c r="Y6" s="3"/>
      <c r="Z6" s="3"/>
      <c r="AA6" s="3"/>
      <c r="AB6" s="3"/>
      <c r="AC6" s="3"/>
      <c r="AD6" s="3"/>
      <c r="AE6" s="3"/>
      <c r="AF6" s="3"/>
      <c r="AG6" s="3"/>
      <c r="AH6" s="3"/>
    </row>
    <row r="7" spans="1:34" ht="36.950000000000003" customHeight="1">
      <c r="A7" s="34"/>
      <c r="B7" s="331" t="str">
        <f ca="1">OFFSET(L!$C$1,MATCH("Declaration"&amp;ADDRESS(ROW(),COLUMN(),4),L!$A:$A,0)-1,SL,,)</f>
        <v>Company Information</v>
      </c>
      <c r="C7" s="331"/>
      <c r="D7" s="331"/>
      <c r="E7" s="331"/>
      <c r="F7" s="331"/>
      <c r="G7" s="331"/>
      <c r="H7" s="331"/>
      <c r="I7" s="331"/>
      <c r="J7" s="331"/>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16" t="s">
        <v>15817</v>
      </c>
      <c r="E8" s="317"/>
      <c r="F8" s="317"/>
      <c r="G8" s="317"/>
      <c r="H8" s="317"/>
      <c r="I8" s="317"/>
      <c r="J8" s="318"/>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28" t="s">
        <v>481</v>
      </c>
      <c r="E9" s="329"/>
      <c r="F9" s="329"/>
      <c r="G9" s="330"/>
      <c r="H9" s="217"/>
      <c r="I9" s="217"/>
      <c r="J9" s="217"/>
      <c r="K9" s="36"/>
      <c r="L9" s="115"/>
      <c r="P9" s="45" t="s">
        <v>481</v>
      </c>
      <c r="Q9" s="45" t="s">
        <v>482</v>
      </c>
      <c r="R9" s="45" t="s">
        <v>483</v>
      </c>
      <c r="S9" s="45"/>
      <c r="T9" s="33"/>
      <c r="U9" s="3"/>
      <c r="V9" s="3"/>
      <c r="W9" s="3"/>
      <c r="X9" s="3"/>
      <c r="Y9" s="3"/>
      <c r="Z9" s="3"/>
      <c r="AA9" s="3"/>
      <c r="AB9" s="3"/>
      <c r="AC9" s="3"/>
      <c r="AD9" s="3"/>
      <c r="AE9" s="3"/>
      <c r="AF9" s="3"/>
      <c r="AG9" s="3"/>
      <c r="AH9" s="3"/>
    </row>
    <row r="10" spans="1:34" ht="32.450000000000003" customHeight="1">
      <c r="A10" s="38"/>
      <c r="B10" s="332" t="str">
        <f ca="1">OFFSET(L!$C$1,MATCH("Declaration"&amp;ADDRESS(ROW(),COLUMN(),4)&amp;LEFT($D$9,1),L!$A:$A,0)-1,SL,,)</f>
        <v>Description of Scope:</v>
      </c>
      <c r="C10" s="122"/>
      <c r="D10" s="323"/>
      <c r="E10" s="324"/>
      <c r="F10" s="324"/>
      <c r="G10" s="324"/>
      <c r="H10" s="324"/>
      <c r="I10" s="324"/>
      <c r="J10" s="325"/>
      <c r="K10" s="36"/>
      <c r="L10" s="115"/>
      <c r="Q10" s="3"/>
      <c r="R10" s="3"/>
      <c r="S10" s="3"/>
      <c r="T10" s="3"/>
      <c r="U10" s="3"/>
      <c r="V10" s="3"/>
      <c r="W10" s="3"/>
      <c r="X10" s="3"/>
      <c r="Y10" s="3"/>
      <c r="Z10" s="3"/>
      <c r="AA10" s="3"/>
      <c r="AB10" s="3"/>
      <c r="AC10" s="3"/>
      <c r="AD10" s="3"/>
      <c r="AE10" s="3"/>
      <c r="AF10" s="3"/>
      <c r="AG10" s="3"/>
      <c r="AH10" s="3"/>
    </row>
    <row r="11" spans="1:34" ht="15">
      <c r="A11" s="38"/>
      <c r="B11" s="333"/>
      <c r="C11" s="122"/>
      <c r="D11" s="339" t="str">
        <f ca="1">IF(D9=Q9,OFFSET(L!$C$1,MATCH("Declaration"&amp;ADDRESS(ROW(),COLUMN(),4),L!$A:$A,0)-1,SL,,),"")</f>
        <v/>
      </c>
      <c r="E11" s="340"/>
      <c r="F11" s="340"/>
      <c r="G11" s="340"/>
      <c r="H11" s="340"/>
      <c r="I11" s="340"/>
      <c r="J11" s="341"/>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19"/>
      <c r="E12" s="320"/>
      <c r="F12" s="320"/>
      <c r="G12" s="320"/>
      <c r="H12" s="320"/>
      <c r="I12" s="320"/>
      <c r="J12" s="321"/>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19"/>
      <c r="E13" s="320"/>
      <c r="F13" s="320"/>
      <c r="G13" s="320"/>
      <c r="H13" s="320"/>
      <c r="I13" s="320"/>
      <c r="J13" s="321"/>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19"/>
      <c r="E14" s="320"/>
      <c r="F14" s="320"/>
      <c r="G14" s="320"/>
      <c r="H14" s="320"/>
      <c r="I14" s="320"/>
      <c r="J14" s="321"/>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19" t="s">
        <v>15835</v>
      </c>
      <c r="E15" s="320"/>
      <c r="F15" s="320"/>
      <c r="G15" s="320"/>
      <c r="H15" s="320"/>
      <c r="I15" s="320"/>
      <c r="J15" s="321"/>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34" t="s">
        <v>15837</v>
      </c>
      <c r="E16" s="335"/>
      <c r="F16" s="335"/>
      <c r="G16" s="335"/>
      <c r="H16" s="335"/>
      <c r="I16" s="335"/>
      <c r="J16" s="336"/>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19" t="s">
        <v>15838</v>
      </c>
      <c r="E17" s="320"/>
      <c r="F17" s="320"/>
      <c r="G17" s="320"/>
      <c r="H17" s="320"/>
      <c r="I17" s="320"/>
      <c r="J17" s="321"/>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52" t="s">
        <v>15819</v>
      </c>
      <c r="E18" s="353"/>
      <c r="F18" s="353"/>
      <c r="G18" s="353"/>
      <c r="H18" s="353"/>
      <c r="I18" s="353"/>
      <c r="J18" s="354"/>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19" t="s">
        <v>15820</v>
      </c>
      <c r="E19" s="320"/>
      <c r="F19" s="320"/>
      <c r="G19" s="320"/>
      <c r="H19" s="320"/>
      <c r="I19" s="320"/>
      <c r="J19" s="321"/>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34" t="s">
        <v>15818</v>
      </c>
      <c r="E20" s="335"/>
      <c r="F20" s="335"/>
      <c r="G20" s="335"/>
      <c r="H20" s="335"/>
      <c r="I20" s="335"/>
      <c r="J20" s="336"/>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292" t="s">
        <v>15836</v>
      </c>
      <c r="E21" s="293"/>
      <c r="F21" s="293"/>
      <c r="G21" s="293"/>
      <c r="H21" s="293"/>
      <c r="I21" s="293"/>
      <c r="J21" s="294"/>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297">
        <v>46073</v>
      </c>
      <c r="E22" s="298"/>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44"/>
      <c r="E23" s="344"/>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299" t="str">
        <f ca="1">OFFSET(L!$C$1,MATCH("Declaration"&amp;ADDRESS(ROW(),COLUMN(),4),L!$A:$A,0)-1,SL,,)</f>
        <v>Answer the following questions 1 - 8 based on the declaration scope indicated above</v>
      </c>
      <c r="C24" s="299"/>
      <c r="D24" s="299"/>
      <c r="E24" s="299"/>
      <c r="F24" s="299"/>
      <c r="G24" s="299"/>
      <c r="H24" s="299"/>
      <c r="I24" s="299"/>
      <c r="J24" s="299"/>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06" t="str">
        <f ca="1">OFFSET(L!$C$1,MATCH("Declaration"&amp;ADDRESS(ROW(),COLUMN(),4),L!$A:$A,0)-1,SL,,)</f>
        <v>Answer</v>
      </c>
      <c r="E25" s="306"/>
      <c r="F25" s="18"/>
      <c r="G25" s="44" t="str">
        <f ca="1">OFFSET(L!$C$1,MATCH("Declaration"&amp;ADDRESS(ROW(),COLUMN(),4),L!$A:$A,0)-1,SL,,)</f>
        <v>Comments</v>
      </c>
      <c r="H25" s="44"/>
      <c r="I25" s="44"/>
      <c r="J25" s="83"/>
      <c r="K25" s="36"/>
      <c r="L25" s="111" t="s">
        <v>1207</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Tantalum  (*)</v>
      </c>
      <c r="C26" s="35"/>
      <c r="D26" s="295" t="s">
        <v>475</v>
      </c>
      <c r="E26" s="296"/>
      <c r="F26" s="12"/>
      <c r="G26" s="303"/>
      <c r="H26" s="304"/>
      <c r="I26" s="304"/>
      <c r="J26" s="305"/>
      <c r="K26" s="36"/>
      <c r="L26" s="116"/>
      <c r="P26" s="45" t="str">
        <f>IF(D$26="No","","(*)")</f>
        <v>(*)</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295" t="s">
        <v>475</v>
      </c>
      <c r="E27" s="296"/>
      <c r="F27" s="12"/>
      <c r="G27" s="303"/>
      <c r="H27" s="304"/>
      <c r="I27" s="304"/>
      <c r="J27" s="305"/>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295" t="s">
        <v>475</v>
      </c>
      <c r="E28" s="296"/>
      <c r="F28" s="12"/>
      <c r="G28" s="303"/>
      <c r="H28" s="304"/>
      <c r="I28" s="304"/>
      <c r="J28" s="305"/>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Tungsten  (*)</v>
      </c>
      <c r="C29" s="35"/>
      <c r="D29" s="295" t="s">
        <v>475</v>
      </c>
      <c r="E29" s="296"/>
      <c r="F29" s="12"/>
      <c r="G29" s="303"/>
      <c r="H29" s="304"/>
      <c r="I29" s="304"/>
      <c r="J29" s="305"/>
      <c r="K29" s="36"/>
      <c r="L29" s="116"/>
      <c r="P29" s="45" t="str">
        <f>IF(D$29="No","","(*)")</f>
        <v>(*)</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00" t="str">
        <f ca="1">D25</f>
        <v>Answer</v>
      </c>
      <c r="E31" s="300"/>
      <c r="F31" s="18"/>
      <c r="G31" s="44" t="str">
        <f ca="1">G25</f>
        <v>Comments</v>
      </c>
      <c r="H31" s="44"/>
      <c r="I31" s="44"/>
      <c r="J31" s="83"/>
      <c r="K31" s="36"/>
      <c r="L31" s="111" t="s">
        <v>1209</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Tantalum  (*)</v>
      </c>
      <c r="C32" s="10"/>
      <c r="D32" s="301" t="s">
        <v>475</v>
      </c>
      <c r="E32" s="302"/>
      <c r="F32" s="47"/>
      <c r="G32" s="303"/>
      <c r="H32" s="304"/>
      <c r="I32" s="304"/>
      <c r="J32" s="305"/>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295" t="s">
        <v>475</v>
      </c>
      <c r="E33" s="296"/>
      <c r="F33" s="47"/>
      <c r="G33" s="303"/>
      <c r="H33" s="304"/>
      <c r="I33" s="304"/>
      <c r="J33" s="305"/>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295" t="s">
        <v>475</v>
      </c>
      <c r="E34" s="296"/>
      <c r="F34" s="47"/>
      <c r="G34" s="303"/>
      <c r="H34" s="304"/>
      <c r="I34" s="304"/>
      <c r="J34" s="305"/>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Tungsten  (*)</v>
      </c>
      <c r="C35" s="10"/>
      <c r="D35" s="295" t="s">
        <v>475</v>
      </c>
      <c r="E35" s="296"/>
      <c r="F35" s="47"/>
      <c r="G35" s="303"/>
      <c r="H35" s="304"/>
      <c r="I35" s="304"/>
      <c r="J35" s="305"/>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00" t="str">
        <f ca="1">D25</f>
        <v>Answer</v>
      </c>
      <c r="E37" s="300"/>
      <c r="F37" s="18"/>
      <c r="G37" s="44" t="str">
        <f ca="1">G25</f>
        <v>Comments</v>
      </c>
      <c r="H37" s="343"/>
      <c r="I37" s="343"/>
      <c r="J37" s="343"/>
      <c r="K37" s="36"/>
      <c r="L37" s="111" t="s">
        <v>1209</v>
      </c>
      <c r="P37" s="45">
        <f>COUNTIF(D$26:D$29,"No")+COUNTIF(D$32:D$35,"No")</f>
        <v>0</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Tantalum  (*)</v>
      </c>
      <c r="C38" s="10"/>
      <c r="D38" s="295" t="s">
        <v>475</v>
      </c>
      <c r="E38" s="296"/>
      <c r="F38" s="47"/>
      <c r="G38" s="303" t="s">
        <v>15832</v>
      </c>
      <c r="H38" s="304"/>
      <c r="I38" s="304"/>
      <c r="J38" s="305"/>
      <c r="K38" s="36"/>
      <c r="L38" s="116"/>
      <c r="P38" s="45" t="str">
        <f>IF((OR(D$26="No",D$32="No")),"","(*)")</f>
        <v>(*)</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295" t="s">
        <v>475</v>
      </c>
      <c r="E39" s="296"/>
      <c r="F39" s="47"/>
      <c r="G39" s="303" t="s">
        <v>15834</v>
      </c>
      <c r="H39" s="304"/>
      <c r="I39" s="304"/>
      <c r="J39" s="305"/>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295" t="s">
        <v>476</v>
      </c>
      <c r="E40" s="296"/>
      <c r="F40" s="47"/>
      <c r="G40" s="303"/>
      <c r="H40" s="304"/>
      <c r="I40" s="304"/>
      <c r="J40" s="305"/>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Tungsten  (*)</v>
      </c>
      <c r="C41" s="10"/>
      <c r="D41" s="295" t="s">
        <v>476</v>
      </c>
      <c r="E41" s="296"/>
      <c r="F41" s="47"/>
      <c r="G41" s="303"/>
      <c r="H41" s="304"/>
      <c r="I41" s="304"/>
      <c r="J41" s="305"/>
      <c r="K41" s="36"/>
      <c r="L41" s="116"/>
      <c r="P41" s="45" t="str">
        <f>IF((OR(D$29="No",D$35="No")),"","(*)")</f>
        <v>(*)</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00" t="str">
        <f ca="1">D25</f>
        <v>Answer</v>
      </c>
      <c r="E43" s="300"/>
      <c r="F43" s="18"/>
      <c r="G43" s="44" t="str">
        <f ca="1">G25</f>
        <v>Comments</v>
      </c>
      <c r="H43" s="44"/>
      <c r="I43" s="44"/>
      <c r="J43" s="83"/>
      <c r="K43" s="36"/>
      <c r="L43" s="111"/>
      <c r="P43" s="45">
        <f>COUNTIF(D$26:D$29,"No")+COUNTIF(D$32:D$35,"No")</f>
        <v>0</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Tantalum  (*)</v>
      </c>
      <c r="C44" s="10"/>
      <c r="D44" s="295" t="s">
        <v>475</v>
      </c>
      <c r="E44" s="296"/>
      <c r="F44" s="47"/>
      <c r="G44" s="303" t="s">
        <v>15832</v>
      </c>
      <c r="H44" s="304"/>
      <c r="I44" s="304"/>
      <c r="J44" s="305"/>
      <c r="K44" s="36"/>
      <c r="L44" s="111"/>
      <c r="P44" s="45" t="str">
        <f>IF((OR(D$26="No",D$32="No")),"","(*)")</f>
        <v>(*)</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295" t="s">
        <v>475</v>
      </c>
      <c r="E45" s="296"/>
      <c r="F45" s="47"/>
      <c r="G45" s="303" t="s">
        <v>15834</v>
      </c>
      <c r="H45" s="304"/>
      <c r="I45" s="304"/>
      <c r="J45" s="305"/>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295" t="s">
        <v>476</v>
      </c>
      <c r="E46" s="296"/>
      <c r="F46" s="47"/>
      <c r="G46" s="303"/>
      <c r="H46" s="304"/>
      <c r="I46" s="304"/>
      <c r="J46" s="305"/>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Tungsten  (*)</v>
      </c>
      <c r="C47" s="10"/>
      <c r="D47" s="295" t="s">
        <v>476</v>
      </c>
      <c r="E47" s="296"/>
      <c r="F47" s="47"/>
      <c r="G47" s="303"/>
      <c r="H47" s="304"/>
      <c r="I47" s="304"/>
      <c r="J47" s="305"/>
      <c r="K47" s="36"/>
      <c r="L47" s="111"/>
      <c r="P47" s="45" t="str">
        <f>IF((OR(D$29="No",D$35="No")),"","(*)")</f>
        <v>(*)</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00" t="str">
        <f ca="1">D25</f>
        <v>Answer</v>
      </c>
      <c r="E49" s="300"/>
      <c r="F49" s="18"/>
      <c r="G49" s="44" t="str">
        <f ca="1">G25</f>
        <v>Comments</v>
      </c>
      <c r="H49" s="44"/>
      <c r="I49" s="44"/>
      <c r="J49" s="83"/>
      <c r="K49" s="36"/>
      <c r="L49" s="111" t="s">
        <v>1208</v>
      </c>
      <c r="P49" s="3"/>
      <c r="Q49" s="3"/>
      <c r="R49" s="3"/>
      <c r="S49" s="3"/>
      <c r="T49" s="3"/>
      <c r="U49" s="3"/>
      <c r="V49" s="3"/>
      <c r="W49" s="3"/>
      <c r="X49" s="3"/>
      <c r="Y49" s="3"/>
      <c r="Z49" s="3"/>
      <c r="AA49" s="3"/>
      <c r="AB49" s="3"/>
      <c r="AC49" s="3"/>
      <c r="AD49" s="3"/>
      <c r="AE49" s="3"/>
      <c r="AF49" s="3"/>
      <c r="AG49" s="3"/>
      <c r="AH49" s="3"/>
    </row>
    <row r="50" spans="1:34" ht="22.5">
      <c r="A50" s="41"/>
      <c r="B50" s="40" t="str">
        <f ca="1">B38</f>
        <v>Tantalum  (*)</v>
      </c>
      <c r="C50" s="10"/>
      <c r="D50" s="295" t="s">
        <v>476</v>
      </c>
      <c r="E50" s="296"/>
      <c r="F50" s="47"/>
      <c r="G50" s="303"/>
      <c r="H50" s="304"/>
      <c r="I50" s="304"/>
      <c r="J50" s="305"/>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295" t="s">
        <v>476</v>
      </c>
      <c r="E51" s="296"/>
      <c r="F51" s="47"/>
      <c r="G51" s="303"/>
      <c r="H51" s="304"/>
      <c r="I51" s="304"/>
      <c r="J51" s="305"/>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295" t="s">
        <v>476</v>
      </c>
      <c r="E52" s="296"/>
      <c r="F52" s="47"/>
      <c r="G52" s="303"/>
      <c r="H52" s="304"/>
      <c r="I52" s="304"/>
      <c r="J52" s="305"/>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Tungsten  (*)</v>
      </c>
      <c r="C53" s="10"/>
      <c r="D53" s="295" t="s">
        <v>476</v>
      </c>
      <c r="E53" s="296"/>
      <c r="F53" s="47"/>
      <c r="G53" s="303"/>
      <c r="H53" s="304"/>
      <c r="I53" s="304"/>
      <c r="J53" s="305"/>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6" t="str">
        <f ca="1">OFFSET(L!$C$1,MATCH("Declaration"&amp;ADDRESS(ROW(),COLUMN(),4),L!$A:$A,0)-1,SL,,)&amp;Q$37</f>
        <v>6) What percentage of relevant suppliers have provided a response to your supply chain survey?  (*)</v>
      </c>
      <c r="C55" s="10"/>
      <c r="D55" s="300" t="str">
        <f ca="1">D25</f>
        <v>Answer</v>
      </c>
      <c r="E55" s="300"/>
      <c r="F55" s="18"/>
      <c r="G55" s="44" t="str">
        <f ca="1">G25</f>
        <v>Comments</v>
      </c>
      <c r="H55" s="125"/>
      <c r="I55" s="125"/>
      <c r="J55" s="125"/>
      <c r="K55" s="36"/>
      <c r="L55" s="111" t="s">
        <v>1209</v>
      </c>
      <c r="P55" s="3"/>
      <c r="Q55" s="3"/>
      <c r="R55" s="3"/>
      <c r="S55" s="3"/>
      <c r="T55" s="3"/>
      <c r="U55" s="3"/>
      <c r="V55" s="3"/>
      <c r="W55" s="3"/>
      <c r="X55" s="3"/>
      <c r="Y55" s="3"/>
      <c r="Z55" s="3"/>
      <c r="AA55" s="3"/>
      <c r="AB55" s="3"/>
      <c r="AC55" s="3"/>
      <c r="AD55" s="3"/>
      <c r="AE55" s="3"/>
      <c r="AF55" s="3"/>
      <c r="AG55" s="3"/>
      <c r="AH55" s="3"/>
    </row>
    <row r="56" spans="1:34" ht="22.5">
      <c r="A56" s="41"/>
      <c r="B56" s="40" t="str">
        <f ca="1">B38</f>
        <v>Tantalum  (*)</v>
      </c>
      <c r="C56" s="35"/>
      <c r="D56" s="337" t="s">
        <v>15833</v>
      </c>
      <c r="E56" s="338"/>
      <c r="F56" s="47"/>
      <c r="G56" s="303"/>
      <c r="H56" s="304"/>
      <c r="I56" s="304"/>
      <c r="J56" s="305"/>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37" t="s">
        <v>15833</v>
      </c>
      <c r="E57" s="338"/>
      <c r="F57" s="47"/>
      <c r="G57" s="303"/>
      <c r="H57" s="304"/>
      <c r="I57" s="304"/>
      <c r="J57" s="305"/>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37" t="s">
        <v>15833</v>
      </c>
      <c r="E58" s="338"/>
      <c r="F58" s="47"/>
      <c r="G58" s="303"/>
      <c r="H58" s="304"/>
      <c r="I58" s="304"/>
      <c r="J58" s="305"/>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Tungsten  (*)</v>
      </c>
      <c r="C59" s="35"/>
      <c r="D59" s="337" t="s">
        <v>15833</v>
      </c>
      <c r="E59" s="338"/>
      <c r="F59" s="47"/>
      <c r="G59" s="303"/>
      <c r="H59" s="304"/>
      <c r="I59" s="304"/>
      <c r="J59" s="305"/>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6" t="str">
        <f ca="1">OFFSET(L!$C$1,MATCH("Declaration"&amp;ADDRESS(ROW(),COLUMN(),4),L!$A:$A,0)-1,SL,,)&amp;Q$37</f>
        <v>7) Have you identified all of the smelters supplying the 3TG to your supply chain?  (*)</v>
      </c>
      <c r="C61" s="10"/>
      <c r="D61" s="300" t="str">
        <f ca="1">D25</f>
        <v>Answer</v>
      </c>
      <c r="E61" s="300"/>
      <c r="F61" s="18"/>
      <c r="G61" s="44" t="str">
        <f ca="1">G25</f>
        <v>Comments</v>
      </c>
      <c r="H61" s="342"/>
      <c r="I61" s="342"/>
      <c r="J61" s="342"/>
      <c r="K61" s="36"/>
      <c r="L61" s="111" t="s">
        <v>1207</v>
      </c>
      <c r="M61" s="112"/>
      <c r="P61" s="3"/>
      <c r="Q61" s="3"/>
      <c r="R61" s="3"/>
      <c r="S61" s="3"/>
      <c r="T61" s="3"/>
      <c r="U61" s="3"/>
      <c r="V61" s="3"/>
      <c r="W61" s="3"/>
      <c r="X61" s="3"/>
      <c r="Y61" s="3"/>
      <c r="Z61" s="3"/>
      <c r="AA61" s="3"/>
      <c r="AB61" s="3"/>
      <c r="AC61" s="3"/>
      <c r="AD61" s="3"/>
      <c r="AE61" s="3"/>
      <c r="AF61" s="3"/>
      <c r="AG61" s="3"/>
      <c r="AH61" s="3"/>
    </row>
    <row r="62" spans="1:34" ht="22.5">
      <c r="A62" s="41"/>
      <c r="B62" s="40" t="str">
        <f ca="1">B38</f>
        <v>Tantalum  (*)</v>
      </c>
      <c r="C62" s="10"/>
      <c r="D62" s="301" t="s">
        <v>475</v>
      </c>
      <c r="E62" s="302"/>
      <c r="F62" s="47"/>
      <c r="G62" s="303"/>
      <c r="H62" s="304"/>
      <c r="I62" s="304"/>
      <c r="J62" s="305"/>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295" t="s">
        <v>475</v>
      </c>
      <c r="E63" s="296"/>
      <c r="F63" s="47"/>
      <c r="G63" s="303"/>
      <c r="H63" s="304"/>
      <c r="I63" s="304"/>
      <c r="J63" s="305"/>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295" t="s">
        <v>475</v>
      </c>
      <c r="E64" s="296"/>
      <c r="F64" s="47"/>
      <c r="G64" s="303"/>
      <c r="H64" s="304"/>
      <c r="I64" s="304"/>
      <c r="J64" s="305"/>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Tungsten  (*)</v>
      </c>
      <c r="C65" s="10"/>
      <c r="D65" s="295" t="s">
        <v>475</v>
      </c>
      <c r="E65" s="296"/>
      <c r="F65" s="47"/>
      <c r="G65" s="303"/>
      <c r="H65" s="304"/>
      <c r="I65" s="304"/>
      <c r="J65" s="305"/>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00" t="str">
        <f ca="1">D25</f>
        <v>Answer</v>
      </c>
      <c r="E67" s="300"/>
      <c r="F67" s="18"/>
      <c r="G67" s="44" t="str">
        <f ca="1">G25</f>
        <v>Comments</v>
      </c>
      <c r="H67" s="342" t="str">
        <f>IF(Q75="(*)","Click here to enter smelter names","")</f>
        <v/>
      </c>
      <c r="I67" s="342"/>
      <c r="J67" s="342"/>
      <c r="K67" s="36"/>
      <c r="L67" s="111" t="s">
        <v>1207</v>
      </c>
      <c r="M67" s="112"/>
      <c r="P67" s="3"/>
      <c r="Q67" s="3"/>
      <c r="R67" s="3"/>
      <c r="S67" s="3"/>
      <c r="T67" s="3"/>
      <c r="U67" s="3"/>
      <c r="V67" s="3"/>
      <c r="W67" s="3"/>
      <c r="X67" s="3"/>
      <c r="Y67" s="3"/>
      <c r="Z67" s="3"/>
      <c r="AA67" s="3"/>
      <c r="AB67" s="3"/>
      <c r="AC67" s="3"/>
      <c r="AD67" s="3"/>
      <c r="AE67" s="3"/>
      <c r="AF67" s="3"/>
      <c r="AG67" s="3"/>
      <c r="AH67" s="3"/>
    </row>
    <row r="68" spans="1:34" ht="22.5">
      <c r="A68" s="41"/>
      <c r="B68" s="40" t="str">
        <f ca="1">B38</f>
        <v>Tantalum  (*)</v>
      </c>
      <c r="C68" s="35"/>
      <c r="D68" s="295" t="s">
        <v>475</v>
      </c>
      <c r="E68" s="296"/>
      <c r="F68" s="48"/>
      <c r="G68" s="303"/>
      <c r="H68" s="304"/>
      <c r="I68" s="304"/>
      <c r="J68" s="305"/>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295" t="s">
        <v>475</v>
      </c>
      <c r="E69" s="296"/>
      <c r="F69" s="48"/>
      <c r="G69" s="303"/>
      <c r="H69" s="304"/>
      <c r="I69" s="304"/>
      <c r="J69" s="305"/>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295" t="s">
        <v>475</v>
      </c>
      <c r="E70" s="296"/>
      <c r="F70" s="48"/>
      <c r="G70" s="303"/>
      <c r="H70" s="304"/>
      <c r="I70" s="304"/>
      <c r="J70" s="305"/>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Tungsten  (*)</v>
      </c>
      <c r="C71" s="49"/>
      <c r="D71" s="295" t="s">
        <v>475</v>
      </c>
      <c r="E71" s="296"/>
      <c r="F71" s="50"/>
      <c r="G71" s="303"/>
      <c r="H71" s="304"/>
      <c r="I71" s="304"/>
      <c r="J71" s="305"/>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55" t="str">
        <f ca="1">OFFSET(L!$C$1,MATCH("Declaration"&amp;ADDRESS(ROW(),COLUMN(),4),L!$A:$A,0)-1,SL,,)</f>
        <v>Answer the Following Questions at a Company Level</v>
      </c>
      <c r="C73" s="355"/>
      <c r="D73" s="355"/>
      <c r="E73" s="355"/>
      <c r="F73" s="355"/>
      <c r="G73" s="355"/>
      <c r="H73" s="355"/>
      <c r="I73" s="355"/>
      <c r="J73" s="355"/>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06" t="str">
        <f ca="1">D25</f>
        <v>Answer</v>
      </c>
      <c r="E74" s="306"/>
      <c r="F74" s="53"/>
      <c r="G74" s="306" t="str">
        <f ca="1">G25</f>
        <v>Comments</v>
      </c>
      <c r="H74" s="306" t="e">
        <f>HLOOKUP(SL,LT,$O74,0)</f>
        <v>#NAME?</v>
      </c>
      <c r="I74" s="306"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295" t="s">
        <v>475</v>
      </c>
      <c r="E75" s="296"/>
      <c r="F75" s="57"/>
      <c r="G75" s="303"/>
      <c r="H75" s="304"/>
      <c r="I75" s="304"/>
      <c r="J75" s="305"/>
      <c r="K75" s="36"/>
      <c r="L75" s="113" t="s">
        <v>1208</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50"/>
      <c r="H76" s="350"/>
      <c r="I76" s="350"/>
      <c r="J76" s="350"/>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295" t="s">
        <v>476</v>
      </c>
      <c r="E77" s="296"/>
      <c r="F77" s="57"/>
      <c r="G77" s="307"/>
      <c r="H77" s="308"/>
      <c r="I77" s="308"/>
      <c r="J77" s="309"/>
      <c r="K77" s="36"/>
      <c r="L77" s="113" t="s">
        <v>1209</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295" t="s">
        <v>475</v>
      </c>
      <c r="E79" s="296"/>
      <c r="F79" s="57"/>
      <c r="G79" s="303"/>
      <c r="H79" s="304"/>
      <c r="I79" s="304"/>
      <c r="J79" s="305"/>
      <c r="K79" s="36"/>
      <c r="L79" s="113" t="s">
        <v>1209</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295" t="s">
        <v>476</v>
      </c>
      <c r="E81" s="296"/>
      <c r="F81" s="57"/>
      <c r="G81" s="303"/>
      <c r="H81" s="304"/>
      <c r="I81" s="304"/>
      <c r="J81" s="305"/>
      <c r="K81" s="36"/>
      <c r="L81" s="113" t="s">
        <v>1268</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295" t="s">
        <v>14853</v>
      </c>
      <c r="E83" s="296"/>
      <c r="F83" s="57"/>
      <c r="G83" s="303"/>
      <c r="H83" s="304"/>
      <c r="I83" s="304"/>
      <c r="J83" s="305"/>
      <c r="K83" s="36"/>
      <c r="L83" s="113" t="s">
        <v>1209</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48" t="s">
        <v>476</v>
      </c>
      <c r="E85" s="349"/>
      <c r="F85" s="57"/>
      <c r="G85" s="303"/>
      <c r="H85" s="304"/>
      <c r="I85" s="304"/>
      <c r="J85" s="305"/>
      <c r="K85" s="36"/>
      <c r="L85" s="113" t="s">
        <v>1209</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50"/>
      <c r="H86" s="350"/>
      <c r="I86" s="350"/>
      <c r="J86" s="350"/>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295" t="s">
        <v>476</v>
      </c>
      <c r="E87" s="296"/>
      <c r="F87" s="57"/>
      <c r="G87" s="303"/>
      <c r="H87" s="304"/>
      <c r="I87" s="304"/>
      <c r="J87" s="305"/>
      <c r="K87" s="36"/>
      <c r="L87" s="113" t="s">
        <v>1207</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51"/>
      <c r="H88" s="351"/>
      <c r="I88" s="351"/>
      <c r="J88" s="351"/>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295" t="s">
        <v>476</v>
      </c>
      <c r="E89" s="296"/>
      <c r="F89" s="57"/>
      <c r="G89" s="303"/>
      <c r="H89" s="304"/>
      <c r="I89" s="304"/>
      <c r="J89" s="305"/>
      <c r="K89" s="36"/>
      <c r="L89" s="113" t="s">
        <v>1209</v>
      </c>
      <c r="M89" s="112"/>
      <c r="P89" s="3"/>
      <c r="Q89" s="3"/>
      <c r="R89" s="3"/>
      <c r="S89" s="3"/>
      <c r="T89" s="3"/>
      <c r="U89" s="3"/>
      <c r="V89" s="3"/>
      <c r="W89" s="3"/>
      <c r="X89" s="3"/>
      <c r="Y89" s="3"/>
      <c r="Z89" s="3"/>
      <c r="AA89" s="3"/>
      <c r="AB89" s="3"/>
      <c r="AC89" s="3"/>
      <c r="AD89" s="3"/>
      <c r="AE89" s="3"/>
      <c r="AF89" s="3"/>
      <c r="AG89" s="3"/>
      <c r="AH89" s="3"/>
    </row>
    <row r="90" spans="1:34" ht="15">
      <c r="A90" s="41"/>
      <c r="B90" s="347" t="str">
        <f>IF(OR($D$8="",$I$3=""),"","Click here to check required fields completion")</f>
        <v/>
      </c>
      <c r="C90" s="347"/>
      <c r="D90" s="347"/>
      <c r="E90" s="347"/>
      <c r="F90" s="347"/>
      <c r="G90" s="347"/>
      <c r="H90" s="347"/>
      <c r="I90" s="347"/>
      <c r="J90" s="347"/>
      <c r="K90" s="36"/>
      <c r="L90" s="100"/>
      <c r="P90" s="3"/>
      <c r="Q90" s="3"/>
      <c r="R90" s="3"/>
      <c r="S90" s="3"/>
      <c r="T90" s="3"/>
      <c r="U90" s="3"/>
      <c r="V90" s="3"/>
      <c r="W90" s="3"/>
      <c r="X90" s="3"/>
      <c r="Y90" s="3"/>
      <c r="Z90" s="3"/>
      <c r="AA90" s="3"/>
      <c r="AB90" s="3"/>
      <c r="AC90" s="3"/>
      <c r="AD90" s="3"/>
      <c r="AE90" s="3"/>
      <c r="AF90" s="3"/>
      <c r="AG90" s="3"/>
      <c r="AH90" s="3"/>
    </row>
    <row r="91" spans="1:34" ht="15.75" thickBot="1">
      <c r="A91" s="345" t="str">
        <f ca="1">OFFSET(L!$C$1,MATCH("General"&amp;"Cpy",L!$A:$A,0)-1,SL,,)</f>
        <v>© 2025 Responsible Minerals Initiative. All rights reserved.</v>
      </c>
      <c r="B91" s="346"/>
      <c r="C91" s="346"/>
      <c r="D91" s="346"/>
      <c r="E91" s="346"/>
      <c r="F91" s="346"/>
      <c r="G91" s="346"/>
      <c r="H91" s="346"/>
      <c r="I91" s="346"/>
      <c r="J91" s="346"/>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475</v>
      </c>
      <c r="D96" s="281" t="str">
        <f>IF(AND(OR($D$26="Yes",$D$26=""),OR($D$32="Yes",$D$32="")),"Yes","")</f>
        <v>Yes</v>
      </c>
      <c r="E96" s="281" t="str">
        <f>IF(AND(OR($D$26="Yes",$D$26=""),OR($D$32="Yes",$D$32="")),"100%","")</f>
        <v>100%</v>
      </c>
      <c r="G96" s="281" t="str">
        <f>IF(OR($D$26="Yes",$D$26=""),"Yes","")</f>
        <v>Yes</v>
      </c>
    </row>
    <row r="97" spans="2:7" ht="13.5" hidden="1" customHeight="1">
      <c r="B97" s="56" t="s">
        <v>476</v>
      </c>
      <c r="D97" s="281" t="str">
        <f>IF(AND(OR($D$26="Yes",$D$26=""),OR($D$32="Yes",$D$32="")),"No","")</f>
        <v>No</v>
      </c>
      <c r="E97" s="281" t="str">
        <f>IF(AND(OR($D$26="Yes",$D$26=""),OR($D$32="Yes",$D$32="")),"Greater than 90%","")</f>
        <v>Greater than 90%</v>
      </c>
      <c r="G97" s="281" t="str">
        <f>IF(OR($D$26="Yes",$D$26=""),"No","")</f>
        <v>No</v>
      </c>
    </row>
    <row r="98" spans="2:7" ht="15.75" hidden="1">
      <c r="B98" s="56" t="s">
        <v>477</v>
      </c>
      <c r="D98" s="281" t="str">
        <f>IF(AND(OR($D$26="Yes",$D$26=""),OR($D$32="Yes",$D$32="")),"Unknown","")</f>
        <v>Unknown</v>
      </c>
      <c r="E98" s="281" t="str">
        <f>IF(AND(OR($D$26="Yes",$D$26=""),OR($D$32="Yes",$D$32="")),"Greater than 75%","")</f>
        <v>Greater than 75%</v>
      </c>
      <c r="G98" s="281" t="str">
        <f>IF(OR($D$27="Yes",$D$27=""),"Yes","")</f>
        <v>Yes</v>
      </c>
    </row>
    <row r="99" spans="2:7" ht="15.75" hidden="1">
      <c r="B99" s="188">
        <v>1</v>
      </c>
      <c r="D99" s="281" t="str">
        <f>IF(AND(OR($D$27="Yes",$D$27=""),OR($D$33="Yes",$D$33="")),"Yes","")</f>
        <v>Yes</v>
      </c>
      <c r="E99" s="281" t="str">
        <f>IF(AND(OR($D$26="Yes",$D$26=""),OR($D$32="Yes",$D$32="")),"Greater than 50%","")</f>
        <v>Greater than 50%</v>
      </c>
      <c r="G99" s="281" t="str">
        <f>IF(OR($D$27="Yes",$D$27=""),"No","")</f>
        <v>No</v>
      </c>
    </row>
    <row r="100" spans="2:7" ht="15.75" hidden="1">
      <c r="B100" s="236" t="s">
        <v>2432</v>
      </c>
      <c r="D100" s="281" t="str">
        <f>IF(AND(OR($D$27="Yes",$D$27=""),OR($D$33="Yes",$D$33="")),"No","")</f>
        <v>No</v>
      </c>
      <c r="E100" s="281" t="str">
        <f>IF(AND(OR($D$26="Yes",$D$26=""),OR($D$32="Yes",$D$32="")),"50% or less","")</f>
        <v>50% or less</v>
      </c>
      <c r="G100" s="281" t="str">
        <f>IF(OR($D$28="Yes",$D$28=""),"Yes","")</f>
        <v>Yes</v>
      </c>
    </row>
    <row r="101" spans="2:7" ht="15.75" hidden="1">
      <c r="B101" s="236" t="s">
        <v>2433</v>
      </c>
      <c r="D101" s="281" t="str">
        <f>IF(AND(OR($D$27="Yes",$D$27=""),OR($D$33="Yes",$D$33="")),"Unknown","")</f>
        <v>Unknown</v>
      </c>
      <c r="E101" s="281" t="str">
        <f>IF(AND(OR($D$26="Yes",$D$26=""),OR($D$32="Yes",$D$32="")),"None","")</f>
        <v>None</v>
      </c>
      <c r="G101" s="281" t="str">
        <f>IF(OR($D$28="Yes",$D$28=""),"No","")</f>
        <v>No</v>
      </c>
    </row>
    <row r="102" spans="2:7" ht="15.75" hidden="1">
      <c r="B102" s="236" t="s">
        <v>2434</v>
      </c>
      <c r="D102" s="281" t="str">
        <f>IF(AND(OR($D$28="Yes",$D$28=""),OR($D$34="Yes",$D$34="")),"Yes","")</f>
        <v>Yes</v>
      </c>
      <c r="E102" s="281" t="str">
        <f>IF(AND(OR($D$27="Yes",$D$27=""),OR($D$33="Yes",$D$33="")),"100%","")</f>
        <v>100%</v>
      </c>
      <c r="G102" s="281" t="str">
        <f>IF(OR($D$29="Yes",$D$29=""),"Yes","")</f>
        <v>Yes</v>
      </c>
    </row>
    <row r="103" spans="2:7" ht="15.75" hidden="1">
      <c r="B103" s="236" t="s">
        <v>2435</v>
      </c>
      <c r="D103" s="281" t="str">
        <f>IF(AND(OR($D$28="Yes",$D$28=""),OR($D$34="Yes",$D$34="")),"No","")</f>
        <v>No</v>
      </c>
      <c r="E103" s="281" t="str">
        <f>IF(AND(OR($D$27="Yes",$D$27=""),OR($D$33="Yes",$D$33="")),"Greater than 90%","")</f>
        <v>Greater than 90%</v>
      </c>
      <c r="G103" s="281" t="str">
        <f>IF(OR($D$29="Yes",$D$29=""),"No","")</f>
        <v>No</v>
      </c>
    </row>
    <row r="104" spans="2:7" ht="15.75" hidden="1">
      <c r="B104" s="236" t="s">
        <v>478</v>
      </c>
      <c r="D104" s="281" t="str">
        <f>IF(AND(OR($D$28="Yes",$D$28=""),OR($D$34="Yes",$D$34="")),"Unknown","")</f>
        <v>Unknown</v>
      </c>
      <c r="E104" s="281" t="str">
        <f>IF(AND(OR($D$27="Yes",$D$27=""),OR($D$33="Yes",$D$33="")),"Greater than 75%","")</f>
        <v>Greater than 75%</v>
      </c>
    </row>
    <row r="105" spans="2:7" ht="15.75" hidden="1">
      <c r="B105" s="236" t="s">
        <v>14853</v>
      </c>
      <c r="D105" s="281" t="str">
        <f>IF(AND(OR($D$29="Yes",$D$29=""),OR($D$35="Yes",$D$35="")),"Yes","")</f>
        <v>Yes</v>
      </c>
      <c r="E105" s="281" t="str">
        <f>IF(AND(OR($D$27="Yes",$D$27=""),OR($D$33="Yes",$D$33="")),"Greater than 50%","")</f>
        <v>Greater than 50%</v>
      </c>
    </row>
    <row r="106" spans="2:7" ht="15.75" hidden="1">
      <c r="B106" s="236" t="s">
        <v>12341</v>
      </c>
      <c r="D106" s="281" t="str">
        <f>IF(AND(OR($D$29="Yes",$D$29=""),OR($D$35="Yes",$D$35="")),"No","")</f>
        <v>No</v>
      </c>
      <c r="E106" s="281" t="str">
        <f>IF(AND(OR($D$27="Yes",$D$27=""),OR($D$33="Yes",$D$33="")),"50% or less","")</f>
        <v>50% or less</v>
      </c>
    </row>
    <row r="107" spans="2:7" ht="15.75" hidden="1">
      <c r="B107" s="236" t="s">
        <v>476</v>
      </c>
      <c r="D107" s="281" t="str">
        <f>IF(AND(OR($D$29="Yes",$D$29=""),OR($D$35="Yes",$D$35="")),"Unknown","")</f>
        <v>Unknown</v>
      </c>
      <c r="E107" s="281" t="str">
        <f>IF(AND(OR($D$27="Yes",$D$27=""),OR($D$33="Yes",$D$33="")),"None","")</f>
        <v>None</v>
      </c>
    </row>
    <row r="108" spans="2:7" ht="15.75" hidden="1">
      <c r="B108" s="236" t="s">
        <v>13880</v>
      </c>
      <c r="E108" s="281" t="str">
        <f>IF(AND(OR($D$28="Yes",$D$28=""),OR($D$34="Yes",$D$34="")),"100%","")</f>
        <v>100%</v>
      </c>
    </row>
    <row r="109" spans="2:7" ht="15.75" hidden="1">
      <c r="B109" s="236" t="s">
        <v>13882</v>
      </c>
      <c r="E109" s="281" t="str">
        <f>IF(AND(OR($D$28="Yes",$D$28=""),OR($D$34="Yes",$D$34="")),"Greater than 90%","")</f>
        <v>Greater than 90%</v>
      </c>
    </row>
    <row r="110" spans="2:7" ht="15.75" hidden="1">
      <c r="B110" s="236" t="s">
        <v>13883</v>
      </c>
      <c r="E110" s="281" t="str">
        <f>IF(AND(OR($D$28="Yes",$D$28=""),OR($D$34="Yes",$D$34="")),"Greater than 75%","")</f>
        <v>Greater than 75%</v>
      </c>
    </row>
    <row r="111" spans="2:7" ht="15.75" hidden="1">
      <c r="B111" s="236" t="s">
        <v>476</v>
      </c>
      <c r="E111" s="281" t="str">
        <f>IF(AND(OR($D$28="Yes",$D$28=""),OR($D$34="Yes",$D$34="")),"Greater than 50%","")</f>
        <v>Greater than 50%</v>
      </c>
    </row>
    <row r="112" spans="2:7" ht="15" hidden="1" customHeight="1">
      <c r="E112" s="281" t="str">
        <f>IF(AND(OR($D$28="Yes",$D$28=""),OR($D$34="Yes",$D$34="")),"50% or less","")</f>
        <v>50% or less</v>
      </c>
    </row>
    <row r="113" spans="5:5" ht="15" hidden="1" customHeight="1">
      <c r="E113" s="281" t="str">
        <f>IF(AND(OR($D$28="Yes",$D$28=""),OR($D$34="Yes",$D$34="")),"None","")</f>
        <v>None</v>
      </c>
    </row>
    <row r="114" spans="5:5" ht="15" hidden="1" customHeight="1">
      <c r="E114" s="281" t="str">
        <f>IF(AND(OR($D$29="Yes",$D$29=""),OR($D$35="Yes",$D$35="")),"100%","")</f>
        <v>100%</v>
      </c>
    </row>
    <row r="115" spans="5:5" ht="15" hidden="1" customHeight="1">
      <c r="E115" s="281" t="str">
        <f>IF(AND(OR($D$29="Yes",$D$29=""),OR($D$35="Yes",$D$35="")),"Greater than 90%","")</f>
        <v>Greater than 90%</v>
      </c>
    </row>
    <row r="116" spans="5:5" ht="15" hidden="1" customHeight="1">
      <c r="E116" s="281" t="str">
        <f>IF(AND(OR($D$29="Yes",$D$29=""),OR($D$35="Yes",$D$35="")),"Greater than 75%","")</f>
        <v>Greater than 75%</v>
      </c>
    </row>
    <row r="117" spans="5:5" ht="15" hidden="1" customHeight="1">
      <c r="E117" s="281" t="str">
        <f>IF(AND(OR($D$29="Yes",$D$29=""),OR($D$35="Yes",$D$35="")),"Greater than 50%","")</f>
        <v>Greater than 50%</v>
      </c>
    </row>
    <row r="118" spans="5:5" ht="15" hidden="1" customHeight="1">
      <c r="E118" s="281" t="str">
        <f>IF(AND(OR($D$29="Yes",$D$29=""),OR($D$35="Yes",$D$35="")),"50% or less","")</f>
        <v>50% or less</v>
      </c>
    </row>
    <row r="119" spans="5:5" ht="15" hidden="1" customHeight="1">
      <c r="E119" s="281" t="str">
        <f>IF(AND(OR($D$29="Yes",$D$29=""),OR($D$35="Yes",$D$35="")),"None","")</f>
        <v>None</v>
      </c>
    </row>
  </sheetData>
  <sheetProtection algorithmName="SHA-512" hashValue="/CnnVThHzk8ywbWtIdOOHJAeLEBx1PCPkfn0JPMkoH4B95Q1nlZf89WaXw4BSP2HItTskque0RrwhKbgKEaphA==" saltValue="jOwsr56iKk7W1FwAhJRSVQ=="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phoneticPr fontId="102"/>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3" stopIfTrue="1">
      <formula>$P$27=""</formula>
    </cfRule>
    <cfRule type="expression" dxfId="66" priority="42" stopIfTrue="1">
      <formula>IF(AND(OR($D$27="Yes",$D$27=""),$D$33=""),1,0)</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166" stopIfTrue="1">
      <formula>IF(AND($D$10="",$D$9=$R$9),TRUE)</formula>
    </cfRule>
    <cfRule type="expression" dxfId="24" priority="56" stopIfTrue="1">
      <formula>IF($D$9=$Q$9,TRUE)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AAFDF075-AFB7-4452-AEA0-20B51D7ABB8D}"/>
  </hyperlinks>
  <pageMargins left="0.70866141732283505" right="0.70866141732283505" top="0.74803149606299202" bottom="0.74803149606299202" header="0.31496062992126" footer="0.31496062992126"/>
  <pageSetup scale="41" fitToHeight="0" orientation="portrait" r:id="rId4"/>
  <rowBreaks count="1" manualBreakCount="1">
    <brk id="66" max="11" man="1"/>
  </rowBreaks>
  <drawing r:id="rId5"/>
  <legacyDrawing r:id="rId6"/>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449"/>
  <sheetViews>
    <sheetView showGridLines="0" showZeros="0" zoomScaleNormal="100" zoomScalePageLayoutView="55" workbookViewId="0">
      <selection activeCell="A5" sqref="A5"/>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2313</v>
      </c>
    </row>
    <row r="2" spans="1:34" s="221" customFormat="1" ht="27">
      <c r="A2" s="170"/>
      <c r="B2" s="187" t="str">
        <f ca="1">OFFSET(L!$C$1,MATCH("Smelter List"&amp;ADDRESS(ROW(),COLUMN(),4),L!$A:$A,0)-1,SL,,)</f>
        <v>TO BEGIN:</v>
      </c>
      <c r="C2" s="172"/>
      <c r="D2" s="172"/>
      <c r="E2" s="172"/>
      <c r="F2" s="193"/>
      <c r="G2" s="193"/>
      <c r="H2" s="193"/>
      <c r="I2" s="194"/>
      <c r="J2" s="386" t="str">
        <f ca="1">OFFSET(L!$C$1,MATCH("Smelter List"&amp;ADDRESS(ROW(),COLUMN(),4),L!$A:$A,0)-1,SL,,)</f>
        <v>Link to "RMAP Conformant Smelter List"</v>
      </c>
      <c r="K2" s="387"/>
      <c r="L2" s="387"/>
      <c r="M2" s="387"/>
      <c r="N2" s="387"/>
      <c r="O2" s="387"/>
      <c r="P2" s="195"/>
      <c r="Q2" s="196"/>
      <c r="R2" s="197"/>
      <c r="S2" s="197"/>
      <c r="T2" s="197"/>
      <c r="AH2" s="145" t="s">
        <v>475</v>
      </c>
    </row>
    <row r="3" spans="1:34" s="221" customFormat="1" ht="177" customHeight="1">
      <c r="A3" s="171"/>
      <c r="B3" s="388"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8"/>
      <c r="D3" s="388"/>
      <c r="E3" s="388"/>
      <c r="F3" s="222"/>
      <c r="G3" s="389" t="str">
        <f ca="1">OFFSET(L!$C$1,MATCH("General"&amp;"Cpy",L!$A:$A,0)-1,SL,,)</f>
        <v>© 2025 Responsible Minerals Initiative. All rights reserved.</v>
      </c>
      <c r="H3" s="389"/>
      <c r="I3" s="390"/>
      <c r="J3" s="126"/>
      <c r="K3" s="127"/>
      <c r="M3" s="198"/>
      <c r="N3" s="198"/>
      <c r="O3" s="99"/>
      <c r="P3" s="99"/>
      <c r="Q3" s="199" t="s">
        <v>15733</v>
      </c>
      <c r="R3" s="216"/>
      <c r="S3" s="216"/>
      <c r="T3" s="216"/>
      <c r="W3" s="223" t="s">
        <v>1100</v>
      </c>
      <c r="X3" s="223" t="s">
        <v>1099</v>
      </c>
      <c r="Y3" s="223" t="s">
        <v>1101</v>
      </c>
      <c r="Z3" s="223" t="s">
        <v>1098</v>
      </c>
      <c r="AH3" s="145" t="s">
        <v>476</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12367</v>
      </c>
      <c r="S4" s="216" t="s">
        <v>12350</v>
      </c>
      <c r="T4" s="216" t="s">
        <v>12351</v>
      </c>
      <c r="U4" s="200"/>
      <c r="W4" s="159" t="s">
        <v>1290</v>
      </c>
      <c r="X4" s="159" t="s">
        <v>912</v>
      </c>
      <c r="AH4" s="145" t="s">
        <v>477</v>
      </c>
    </row>
    <row r="5" spans="1:34" s="227" customFormat="1" ht="63.75">
      <c r="A5" s="181" t="s">
        <v>728</v>
      </c>
      <c r="B5" s="182" t="s">
        <v>1100</v>
      </c>
      <c r="C5" s="186" t="s">
        <v>43</v>
      </c>
      <c r="D5" s="230"/>
      <c r="E5" s="182" t="s">
        <v>15823</v>
      </c>
      <c r="F5" s="182" t="s">
        <v>728</v>
      </c>
      <c r="G5" s="182" t="s">
        <v>13177</v>
      </c>
      <c r="H5" s="183"/>
      <c r="I5" s="184" t="s">
        <v>1679</v>
      </c>
      <c r="J5" s="184" t="s">
        <v>13536</v>
      </c>
      <c r="K5" s="224"/>
      <c r="L5" s="224"/>
      <c r="M5" s="224"/>
      <c r="N5" s="224"/>
      <c r="O5" s="224"/>
      <c r="P5" s="185"/>
      <c r="Q5" s="225"/>
      <c r="R5" s="182" t="str">
        <f ca="1">IF(ISERROR($V5),"",OFFSET('Smelter Look-up'!$C$4,$V5-4,0)&amp;"")</f>
        <v>F&amp;X Electro-Materials Ltd.</v>
      </c>
      <c r="S5" s="181" t="str">
        <f t="shared" ref="S5:S21" ca="1" si="0">IF(B5="","",IF(ISERROR(MATCH($E5,CL,0)),"Unknown",INDIRECT("'C'!$A$"&amp;MATCH($E5,CL,0)+1)))</f>
        <v>CN</v>
      </c>
      <c r="T5" s="181" t="str">
        <f ca="1">IF(B5="","",IF(ISERROR(MATCH($J5,SorP!$B$1:$B$6226,0)),"",INDIRECT("'SorP'!$A$"&amp;MATCH($S5&amp;$J5,SorP!C:C,0))))</f>
        <v>CN-GD</v>
      </c>
      <c r="U5" s="201"/>
      <c r="V5" s="226">
        <f>IF(C5="",NA(),IF(OR(C5="Smelter not listed",C5="Smelter not yet identified"),MATCH($B5&amp;$D5,'Smelter Look-up'!$J:$J,0),MATCH($B5&amp;$C5,'Smelter Look-up'!$J:$J,0)))</f>
        <v>337</v>
      </c>
      <c r="X5" s="227">
        <f t="shared" ref="X5:X21" si="1">IF(AND(C5="Smelter not listed",OR(LEN(D5)=0,LEN(E5)=0)),1,0)</f>
        <v>0</v>
      </c>
      <c r="AB5" s="228" t="str">
        <f t="shared" ref="AB5:AB21" si="2">B5&amp;C5</f>
        <v>TantalumF&amp;X Electro-Materials Ltd.</v>
      </c>
    </row>
    <row r="6" spans="1:34" s="227" customFormat="1" ht="89.25">
      <c r="A6" s="181" t="s">
        <v>731</v>
      </c>
      <c r="B6" s="182" t="s">
        <v>1100</v>
      </c>
      <c r="C6" s="186" t="s">
        <v>2</v>
      </c>
      <c r="D6" s="230"/>
      <c r="E6" s="182" t="s">
        <v>1069</v>
      </c>
      <c r="F6" s="182" t="s">
        <v>731</v>
      </c>
      <c r="G6" s="182" t="s">
        <v>13177</v>
      </c>
      <c r="H6" s="183">
        <v>0</v>
      </c>
      <c r="I6" s="184" t="s">
        <v>1682</v>
      </c>
      <c r="J6" s="184" t="s">
        <v>13531</v>
      </c>
      <c r="K6" s="224"/>
      <c r="L6" s="224"/>
      <c r="M6" s="224"/>
      <c r="N6" s="224"/>
      <c r="O6" s="224"/>
      <c r="P6" s="185"/>
      <c r="Q6" s="225"/>
      <c r="R6" s="182" t="str">
        <f ca="1">IF(ISERROR($V6),"",OFFSET('Smelter Look-up'!$C$4,$V6-4,0)&amp;"")</f>
        <v>JiuJiang JinXin Nonferrous Metals Co., Ltd.</v>
      </c>
      <c r="S6" s="181" t="str">
        <f t="shared" ca="1" si="0"/>
        <v>CN</v>
      </c>
      <c r="T6" s="181" t="str">
        <f ca="1">IF(B6="","",IF(ISERROR(MATCH($J6,SorP!$B$1:$B$6226,0)),"",INDIRECT("'SorP'!$A$"&amp;MATCH($S6&amp;$J6,SorP!C:C,0))))</f>
        <v>CN-JX</v>
      </c>
      <c r="U6" s="201"/>
      <c r="V6" s="226">
        <f>IF(C6="",NA(),IF(OR(C6="Smelter not listed",C6="Smelter not yet identified"),MATCH($B6&amp;$D6,'Smelter Look-up'!$J:$J,0),MATCH($B6&amp;$C6,'Smelter Look-up'!$J:$J,0)))</f>
        <v>353</v>
      </c>
      <c r="X6" s="227">
        <f t="shared" si="1"/>
        <v>0</v>
      </c>
      <c r="AB6" s="228" t="str">
        <f t="shared" si="2"/>
        <v>TantalumJiuJiang JinXin Nonferrous Metals Co., Ltd.</v>
      </c>
    </row>
    <row r="7" spans="1:34" s="227" customFormat="1" ht="63.75">
      <c r="A7" s="181" t="s">
        <v>732</v>
      </c>
      <c r="B7" s="182" t="s">
        <v>1100</v>
      </c>
      <c r="C7" s="186" t="s">
        <v>44</v>
      </c>
      <c r="D7" s="230"/>
      <c r="E7" s="182" t="s">
        <v>1069</v>
      </c>
      <c r="F7" s="182" t="s">
        <v>732</v>
      </c>
      <c r="G7" s="182" t="s">
        <v>13177</v>
      </c>
      <c r="H7" s="183">
        <v>0</v>
      </c>
      <c r="I7" s="184" t="s">
        <v>1682</v>
      </c>
      <c r="J7" s="184" t="s">
        <v>13531</v>
      </c>
      <c r="K7" s="224"/>
      <c r="L7" s="224"/>
      <c r="M7" s="224"/>
      <c r="N7" s="224"/>
      <c r="O7" s="224"/>
      <c r="P7" s="185"/>
      <c r="Q7" s="225"/>
      <c r="R7" s="182" t="str">
        <f ca="1">IF(ISERROR($V7),"",OFFSET('Smelter Look-up'!$C$4,$V7-4,0)&amp;"")</f>
        <v>Jiujiang Tanbre Co., Ltd.</v>
      </c>
      <c r="S7" s="181" t="str">
        <f t="shared" ca="1" si="0"/>
        <v>CN</v>
      </c>
      <c r="T7" s="181" t="str">
        <f ca="1">IF(B7="","",IF(ISERROR(MATCH($J7,SorP!$B$1:$B$6226,0)),"",INDIRECT("'SorP'!$A$"&amp;MATCH($S7&amp;$J7,SorP!C:C,0))))</f>
        <v>CN-JX</v>
      </c>
      <c r="U7" s="201"/>
      <c r="V7" s="226">
        <f>IF(C7="",NA(),IF(OR(C7="Smelter not listed",C7="Smelter not yet identified"),MATCH($B7&amp;$D7,'Smelter Look-up'!$J:$J,0),MATCH($B7&amp;$C7,'Smelter Look-up'!$J:$J,0)))</f>
        <v>355</v>
      </c>
      <c r="X7" s="227">
        <f t="shared" si="1"/>
        <v>0</v>
      </c>
      <c r="AB7" s="228" t="str">
        <f t="shared" si="2"/>
        <v>TantalumJiujiang Tanbre Co., Ltd.</v>
      </c>
    </row>
    <row r="8" spans="1:34" s="227" customFormat="1" ht="89.25">
      <c r="A8" s="181" t="s">
        <v>734</v>
      </c>
      <c r="B8" s="182" t="s">
        <v>1100</v>
      </c>
      <c r="C8" s="186" t="s">
        <v>2107</v>
      </c>
      <c r="D8" s="230"/>
      <c r="E8" s="182" t="s">
        <v>1075</v>
      </c>
      <c r="F8" s="182" t="s">
        <v>734</v>
      </c>
      <c r="G8" s="182" t="s">
        <v>13177</v>
      </c>
      <c r="H8" s="183"/>
      <c r="I8" s="184" t="s">
        <v>1684</v>
      </c>
      <c r="J8" s="184" t="s">
        <v>15824</v>
      </c>
      <c r="K8" s="224"/>
      <c r="L8" s="224"/>
      <c r="M8" s="224"/>
      <c r="N8" s="224"/>
      <c r="O8" s="224"/>
      <c r="P8" s="185"/>
      <c r="Q8" s="225"/>
      <c r="R8" s="182" t="str">
        <f ca="1">IF(ISERROR($V8),"",OFFSET('Smelter Look-up'!$C$4,$V8-4,0)&amp;"")</f>
        <v>Metallurgical Products India Pvt., Ltd.</v>
      </c>
      <c r="S8" s="181" t="str">
        <f t="shared" ca="1" si="0"/>
        <v>IN</v>
      </c>
      <c r="T8" s="181" t="str">
        <f ca="1">IF(B8="","",IF(ISERROR(MATCH($J8,SorP!$B$1:$B$6226,0)),"",INDIRECT("'SorP'!$A$"&amp;MATCH($S8&amp;$J8,SorP!C:C,0))))</f>
        <v/>
      </c>
      <c r="U8" s="201"/>
      <c r="V8" s="226">
        <f>IF(C8="",NA(),IF(OR(C8="Smelter not listed",C8="Smelter not yet identified"),MATCH($B8&amp;$D8,'Smelter Look-up'!$J:$J,0),MATCH($B8&amp;$C8,'Smelter Look-up'!$J:$J,0)))</f>
        <v>362</v>
      </c>
      <c r="X8" s="227">
        <f t="shared" si="1"/>
        <v>0</v>
      </c>
      <c r="AB8" s="228" t="str">
        <f t="shared" si="2"/>
        <v>TantalumMetallurgical Products India Pvt., Ltd.</v>
      </c>
    </row>
    <row r="9" spans="1:34" s="227" customFormat="1" ht="51">
      <c r="A9" s="181" t="s">
        <v>736</v>
      </c>
      <c r="B9" s="182" t="s">
        <v>1100</v>
      </c>
      <c r="C9" s="186" t="s">
        <v>1087</v>
      </c>
      <c r="D9" s="230"/>
      <c r="E9" s="182" t="s">
        <v>1077</v>
      </c>
      <c r="F9" s="182" t="s">
        <v>736</v>
      </c>
      <c r="G9" s="182" t="s">
        <v>13177</v>
      </c>
      <c r="H9" s="183">
        <v>0</v>
      </c>
      <c r="I9" s="184" t="s">
        <v>1688</v>
      </c>
      <c r="J9" s="184" t="s">
        <v>1689</v>
      </c>
      <c r="K9" s="224"/>
      <c r="L9" s="224"/>
      <c r="M9" s="224"/>
      <c r="N9" s="224"/>
      <c r="O9" s="224"/>
      <c r="P9" s="185"/>
      <c r="Q9" s="225"/>
      <c r="R9" s="182" t="str">
        <f ca="1">IF(ISERROR($V9),"",OFFSET('Smelter Look-up'!$C$4,$V9-4,0)&amp;"")</f>
        <v>Mitsui Mining and Smelting Co., Ltd.</v>
      </c>
      <c r="S9" s="181" t="str">
        <f t="shared" ca="1" si="0"/>
        <v>JP</v>
      </c>
      <c r="T9" s="181" t="str">
        <f ca="1">IF(B9="","",IF(ISERROR(MATCH($J9,SorP!$B$1:$B$6226,0)),"",INDIRECT("'SorP'!$A$"&amp;MATCH($S9&amp;$J9,SorP!C:C,0))))</f>
        <v>JP-40</v>
      </c>
      <c r="U9" s="201"/>
      <c r="V9" s="226">
        <f>IF(C9="",NA(),IF(OR(C9="Smelter not listed",C9="Smelter not yet identified"),MATCH($B9&amp;$D9,'Smelter Look-up'!$J:$J,0),MATCH($B9&amp;$C9,'Smelter Look-up'!$J:$J,0)))</f>
        <v>366</v>
      </c>
      <c r="X9" s="227">
        <f t="shared" si="1"/>
        <v>0</v>
      </c>
      <c r="AB9" s="228" t="str">
        <f t="shared" si="2"/>
        <v>TantalumMitsui Mining &amp; Smelting</v>
      </c>
    </row>
    <row r="10" spans="1:34" s="227" customFormat="1" ht="89.25">
      <c r="A10" s="181" t="s">
        <v>739</v>
      </c>
      <c r="B10" s="182" t="s">
        <v>1100</v>
      </c>
      <c r="C10" s="186" t="s">
        <v>13196</v>
      </c>
      <c r="D10" s="230"/>
      <c r="E10" s="182" t="s">
        <v>1069</v>
      </c>
      <c r="F10" s="182" t="s">
        <v>739</v>
      </c>
      <c r="G10" s="182" t="s">
        <v>13177</v>
      </c>
      <c r="H10" s="183">
        <v>0</v>
      </c>
      <c r="I10" s="184" t="s">
        <v>1694</v>
      </c>
      <c r="J10" s="184" t="s">
        <v>13535</v>
      </c>
      <c r="K10" s="224"/>
      <c r="L10" s="224"/>
      <c r="M10" s="224"/>
      <c r="N10" s="224"/>
      <c r="O10" s="224"/>
      <c r="P10" s="185"/>
      <c r="Q10" s="225"/>
      <c r="R10" s="182" t="str">
        <f ca="1">IF(ISERROR($V10),"",OFFSET('Smelter Look-up'!$C$4,$V10-4,0)&amp;"")</f>
        <v>Yanling Jincheng Tantalum &amp; Niobium Co., Ltd.</v>
      </c>
      <c r="S10" s="181" t="str">
        <f t="shared" ca="1" si="0"/>
        <v>CN</v>
      </c>
      <c r="T10" s="181" t="str">
        <f ca="1">IF(B10="","",IF(ISERROR(MATCH($J10,SorP!$B$1:$B$6226,0)),"",INDIRECT("'SorP'!$A$"&amp;MATCH($S10&amp;$J10,SorP!C:C,0))))</f>
        <v>CN-HN</v>
      </c>
      <c r="U10" s="201"/>
      <c r="V10" s="226">
        <f>IF(C10="",NA(),IF(OR(C10="Smelter not listed",C10="Smelter not yet identified"),MATCH($B10&amp;$D10,'Smelter Look-up'!$J:$J,0),MATCH($B10&amp;$C10,'Smelter Look-up'!$J:$J,0)))</f>
        <v>393</v>
      </c>
      <c r="X10" s="227">
        <f t="shared" si="1"/>
        <v>0</v>
      </c>
      <c r="AB10" s="228" t="str">
        <f t="shared" si="2"/>
        <v>TantalumYanling Jincheng Tantalum &amp; Niobium Co., Ltd.</v>
      </c>
    </row>
    <row r="11" spans="1:34" s="227" customFormat="1" ht="76.5">
      <c r="A11" s="181" t="s">
        <v>743</v>
      </c>
      <c r="B11" s="182" t="s">
        <v>1100</v>
      </c>
      <c r="C11" s="186" t="s">
        <v>1700</v>
      </c>
      <c r="D11" s="230"/>
      <c r="E11" s="182" t="s">
        <v>1078</v>
      </c>
      <c r="F11" s="182" t="s">
        <v>743</v>
      </c>
      <c r="G11" s="182" t="s">
        <v>13177</v>
      </c>
      <c r="H11" s="183">
        <v>0</v>
      </c>
      <c r="I11" s="184" t="s">
        <v>1572</v>
      </c>
      <c r="J11" s="184" t="s">
        <v>15825</v>
      </c>
      <c r="K11" s="224"/>
      <c r="L11" s="224"/>
      <c r="M11" s="224"/>
      <c r="N11" s="224"/>
      <c r="O11" s="224"/>
      <c r="P11" s="185"/>
      <c r="Q11" s="225"/>
      <c r="R11" s="182" t="str">
        <f ca="1">IF(ISERROR($V11),"",OFFSET('Smelter Look-up'!$C$4,$V11-4,0)&amp;"")</f>
        <v>Ulba Metallurgical Plant JSC</v>
      </c>
      <c r="S11" s="181" t="str">
        <f t="shared" ca="1" si="0"/>
        <v>KZ</v>
      </c>
      <c r="T11" s="181" t="str">
        <f ca="1">IF(B11="","",IF(ISERROR(MATCH($J11,SorP!$B$1:$B$6226,0)),"",INDIRECT("'SorP'!$A$"&amp;MATCH($S11&amp;$J11,SorP!C:C,0))))</f>
        <v/>
      </c>
      <c r="U11" s="201"/>
      <c r="V11" s="226">
        <f>IF(C11="",NA(),IF(OR(C11="Smelter not listed",C11="Smelter not yet identified"),MATCH($B11&amp;$D11,'Smelter Look-up'!$J:$J,0),MATCH($B11&amp;$C11,'Smelter Look-up'!$J:$J,0)))</f>
        <v>390</v>
      </c>
      <c r="X11" s="227">
        <f t="shared" si="1"/>
        <v>0</v>
      </c>
      <c r="AB11" s="228" t="str">
        <f t="shared" si="2"/>
        <v>TantalumUlba Metallurgical Plant JSC</v>
      </c>
    </row>
    <row r="12" spans="1:34" s="227" customFormat="1" ht="63.75">
      <c r="A12" s="181" t="s">
        <v>1361</v>
      </c>
      <c r="B12" s="182" t="s">
        <v>1100</v>
      </c>
      <c r="C12" s="186" t="s">
        <v>1360</v>
      </c>
      <c r="D12" s="230"/>
      <c r="E12" s="182" t="s">
        <v>2384</v>
      </c>
      <c r="F12" s="182" t="s">
        <v>1361</v>
      </c>
      <c r="G12" s="182" t="s">
        <v>13177</v>
      </c>
      <c r="H12" s="183"/>
      <c r="I12" s="184" t="s">
        <v>15826</v>
      </c>
      <c r="J12" s="184" t="s">
        <v>1703</v>
      </c>
      <c r="K12" s="224"/>
      <c r="L12" s="224"/>
      <c r="M12" s="224"/>
      <c r="N12" s="224"/>
      <c r="O12" s="224"/>
      <c r="P12" s="185"/>
      <c r="Q12" s="225"/>
      <c r="R12" s="182" t="str">
        <f ca="1">IF(ISERROR($V12),"",OFFSET('Smelter Look-up'!$C$4,$V12-4,0)&amp;"")</f>
        <v>D Block Metals, LLC</v>
      </c>
      <c r="S12" s="181" t="str">
        <f t="shared" ca="1" si="0"/>
        <v>US</v>
      </c>
      <c r="T12" s="181" t="str">
        <f ca="1">IF(B12="","",IF(ISERROR(MATCH($J12,SorP!$B$1:$B$6226,0)),"",INDIRECT("'SorP'!$A$"&amp;MATCH($S12&amp;$J12,SorP!C:C,0))))</f>
        <v>US-NC</v>
      </c>
      <c r="U12" s="201"/>
      <c r="V12" s="226">
        <f>IF(C12="",NA(),IF(OR(C12="Smelter not listed",C12="Smelter not yet identified"),MATCH($B12&amp;$D12,'Smelter Look-up'!$J:$J,0),MATCH($B12&amp;$C12,'Smelter Look-up'!$J:$J,0)))</f>
        <v>335</v>
      </c>
      <c r="X12" s="227">
        <f t="shared" si="1"/>
        <v>0</v>
      </c>
      <c r="AB12" s="228" t="str">
        <f t="shared" si="2"/>
        <v>TantalumD Block Metals, LLC</v>
      </c>
    </row>
    <row r="13" spans="1:34" s="227" customFormat="1" ht="102">
      <c r="A13" s="181" t="s">
        <v>1364</v>
      </c>
      <c r="B13" s="182" t="s">
        <v>1100</v>
      </c>
      <c r="C13" s="186" t="s">
        <v>2123</v>
      </c>
      <c r="D13" s="230"/>
      <c r="E13" s="182" t="s">
        <v>1069</v>
      </c>
      <c r="F13" s="182" t="s">
        <v>1364</v>
      </c>
      <c r="G13" s="182" t="s">
        <v>13177</v>
      </c>
      <c r="H13" s="183">
        <v>0</v>
      </c>
      <c r="I13" s="184" t="s">
        <v>1682</v>
      </c>
      <c r="J13" s="184" t="s">
        <v>13531</v>
      </c>
      <c r="K13" s="224"/>
      <c r="L13" s="224"/>
      <c r="M13" s="224"/>
      <c r="N13" s="224"/>
      <c r="O13" s="224"/>
      <c r="P13" s="185"/>
      <c r="Q13" s="225"/>
      <c r="R13" s="182" t="str">
        <f ca="1">IF(ISERROR($V13),"",OFFSET('Smelter Look-up'!$C$4,$V13-4,0)&amp;"")</f>
        <v>Jiujiang Zhongao Tantalum &amp; Niobium Co., Ltd.</v>
      </c>
      <c r="S13" s="181" t="str">
        <f t="shared" ca="1" si="0"/>
        <v>CN</v>
      </c>
      <c r="T13" s="181" t="str">
        <f ca="1">IF(B13="","",IF(ISERROR(MATCH($J13,SorP!$B$1:$B$6226,0)),"",INDIRECT("'SorP'!$A$"&amp;MATCH($S13&amp;$J13,SorP!C:C,0))))</f>
        <v>CN-JX</v>
      </c>
      <c r="U13" s="201"/>
      <c r="V13" s="226">
        <f>IF(C13="",NA(),IF(OR(C13="Smelter not listed",C13="Smelter not yet identified"),MATCH($B13&amp;$D13,'Smelter Look-up'!$J:$J,0),MATCH($B13&amp;$C13,'Smelter Look-up'!$J:$J,0)))</f>
        <v>356</v>
      </c>
      <c r="X13" s="227">
        <f t="shared" si="1"/>
        <v>0</v>
      </c>
      <c r="AB13" s="228" t="str">
        <f t="shared" si="2"/>
        <v>TantalumJiujiang Zhongao Tantalum &amp; Niobium Co., Ltd.</v>
      </c>
    </row>
    <row r="14" spans="1:34" s="227" customFormat="1" ht="51">
      <c r="A14" s="181" t="s">
        <v>1380</v>
      </c>
      <c r="B14" s="182" t="s">
        <v>1100</v>
      </c>
      <c r="C14" s="186" t="s">
        <v>14946</v>
      </c>
      <c r="D14" s="230"/>
      <c r="E14" s="182" t="s">
        <v>859</v>
      </c>
      <c r="F14" s="182" t="s">
        <v>1380</v>
      </c>
      <c r="G14" s="182" t="s">
        <v>13177</v>
      </c>
      <c r="H14" s="183">
        <v>0</v>
      </c>
      <c r="I14" s="184" t="s">
        <v>1707</v>
      </c>
      <c r="J14" s="184" t="s">
        <v>1708</v>
      </c>
      <c r="K14" s="224"/>
      <c r="L14" s="224"/>
      <c r="M14" s="224"/>
      <c r="N14" s="224"/>
      <c r="O14" s="224"/>
      <c r="P14" s="185"/>
      <c r="Q14" s="225"/>
      <c r="R14" s="182" t="str">
        <f ca="1">IF(ISERROR($V14),"",OFFSET('Smelter Look-up'!$C$4,$V14-4,0)&amp;"")</f>
        <v>TANIOBIS Co., Ltd.</v>
      </c>
      <c r="S14" s="181" t="str">
        <f t="shared" ca="1" si="0"/>
        <v>TH</v>
      </c>
      <c r="T14" s="181" t="str">
        <f ca="1">IF(B14="","",IF(ISERROR(MATCH($J14,SorP!$B$1:$B$6226,0)),"",INDIRECT("'SorP'!$A$"&amp;MATCH($S14&amp;$J14,SorP!C:C,0))))</f>
        <v>TH-21</v>
      </c>
      <c r="U14" s="201"/>
      <c r="V14" s="226">
        <f>IF(C14="",NA(),IF(OR(C14="Smelter not listed",C14="Smelter not yet identified"),MATCH($B14&amp;$D14,'Smelter Look-up'!$J:$J,0),MATCH($B14&amp;$C14,'Smelter Look-up'!$J:$J,0)))</f>
        <v>384</v>
      </c>
      <c r="X14" s="227">
        <f t="shared" si="1"/>
        <v>0</v>
      </c>
      <c r="AB14" s="228" t="str">
        <f t="shared" si="2"/>
        <v>TantalumTANIOBIS Co., Ltd.</v>
      </c>
    </row>
    <row r="15" spans="1:34" s="227" customFormat="1" ht="51">
      <c r="A15" s="181" t="s">
        <v>1381</v>
      </c>
      <c r="B15" s="182" t="s">
        <v>1100</v>
      </c>
      <c r="C15" s="186" t="s">
        <v>14949</v>
      </c>
      <c r="D15" s="230"/>
      <c r="E15" s="182" t="s">
        <v>1070</v>
      </c>
      <c r="F15" s="182" t="s">
        <v>1381</v>
      </c>
      <c r="G15" s="182" t="s">
        <v>13177</v>
      </c>
      <c r="H15" s="183">
        <v>0</v>
      </c>
      <c r="I15" s="184" t="s">
        <v>1709</v>
      </c>
      <c r="J15" s="184" t="s">
        <v>4197</v>
      </c>
      <c r="K15" s="224"/>
      <c r="L15" s="224"/>
      <c r="M15" s="224"/>
      <c r="N15" s="224"/>
      <c r="O15" s="224"/>
      <c r="P15" s="185"/>
      <c r="Q15" s="225"/>
      <c r="R15" s="182" t="str">
        <f ca="1">IF(ISERROR($V15),"",OFFSET('Smelter Look-up'!$C$4,$V15-4,0)&amp;"")</f>
        <v>TANIOBIS GmbH</v>
      </c>
      <c r="S15" s="181" t="str">
        <f t="shared" ca="1" si="0"/>
        <v>DE</v>
      </c>
      <c r="T15" s="181" t="str">
        <f ca="1">IF(B15="","",IF(ISERROR(MATCH($J15,SorP!$B$1:$B$6226,0)),"",INDIRECT("'SorP'!$A$"&amp;MATCH($S15&amp;$J15,SorP!C:C,0))))</f>
        <v>DE-NI</v>
      </c>
      <c r="U15" s="201"/>
      <c r="V15" s="226">
        <f>IF(C15="",NA(),IF(OR(C15="Smelter not listed",C15="Smelter not yet identified"),MATCH($B15&amp;$D15,'Smelter Look-up'!$J:$J,0),MATCH($B15&amp;$C15,'Smelter Look-up'!$J:$J,0)))</f>
        <v>385</v>
      </c>
      <c r="X15" s="227">
        <f t="shared" si="1"/>
        <v>0</v>
      </c>
      <c r="AB15" s="228" t="str">
        <f t="shared" si="2"/>
        <v>TantalumTANIOBIS GmbH</v>
      </c>
    </row>
    <row r="16" spans="1:34" s="227" customFormat="1" ht="63.75">
      <c r="A16" s="181" t="s">
        <v>1385</v>
      </c>
      <c r="B16" s="182" t="s">
        <v>1100</v>
      </c>
      <c r="C16" s="186" t="s">
        <v>14947</v>
      </c>
      <c r="D16" s="230"/>
      <c r="E16" s="182" t="s">
        <v>1077</v>
      </c>
      <c r="F16" s="182" t="s">
        <v>1385</v>
      </c>
      <c r="G16" s="182" t="s">
        <v>13177</v>
      </c>
      <c r="H16" s="183">
        <v>0</v>
      </c>
      <c r="I16" s="184" t="s">
        <v>15621</v>
      </c>
      <c r="J16" s="184" t="s">
        <v>1712</v>
      </c>
      <c r="K16" s="224"/>
      <c r="L16" s="224"/>
      <c r="M16" s="224"/>
      <c r="N16" s="224"/>
      <c r="O16" s="224"/>
      <c r="P16" s="185"/>
      <c r="Q16" s="225"/>
      <c r="R16" s="182" t="str">
        <f ca="1">IF(ISERROR($V16),"",OFFSET('Smelter Look-up'!$C$4,$V16-4,0)&amp;"")</f>
        <v>TANIOBIS Japan Co., Ltd.</v>
      </c>
      <c r="S16" s="181" t="str">
        <f t="shared" ca="1" si="0"/>
        <v>JP</v>
      </c>
      <c r="T16" s="181" t="str">
        <f ca="1">IF(B16="","",IF(ISERROR(MATCH($J16,SorP!$B$1:$B$6226,0)),"",INDIRECT("'SorP'!$A$"&amp;MATCH($S16&amp;$J16,SorP!C:C,0))))</f>
        <v>JP-08</v>
      </c>
      <c r="U16" s="201"/>
      <c r="V16" s="226">
        <f>IF(C16="",NA(),IF(OR(C16="Smelter not listed",C16="Smelter not yet identified"),MATCH($B16&amp;$D16,'Smelter Look-up'!$J:$J,0),MATCH($B16&amp;$C16,'Smelter Look-up'!$J:$J,0)))</f>
        <v>386</v>
      </c>
      <c r="X16" s="227">
        <f t="shared" si="1"/>
        <v>0</v>
      </c>
      <c r="AB16" s="228" t="str">
        <f t="shared" si="2"/>
        <v>TantalumTANIOBIS Japan Co., Ltd.</v>
      </c>
    </row>
    <row r="17" spans="1:28" s="227" customFormat="1" ht="76.5">
      <c r="A17" s="181" t="s">
        <v>1386</v>
      </c>
      <c r="B17" s="182" t="s">
        <v>1100</v>
      </c>
      <c r="C17" s="186" t="s">
        <v>14948</v>
      </c>
      <c r="D17" s="230"/>
      <c r="E17" s="182" t="s">
        <v>1070</v>
      </c>
      <c r="F17" s="182" t="s">
        <v>1386</v>
      </c>
      <c r="G17" s="182" t="s">
        <v>13177</v>
      </c>
      <c r="H17" s="183">
        <v>0</v>
      </c>
      <c r="I17" s="184" t="s">
        <v>1710</v>
      </c>
      <c r="J17" s="184" t="s">
        <v>1511</v>
      </c>
      <c r="K17" s="224"/>
      <c r="L17" s="224"/>
      <c r="M17" s="224"/>
      <c r="N17" s="224"/>
      <c r="O17" s="224"/>
      <c r="P17" s="185"/>
      <c r="Q17" s="225"/>
      <c r="R17" s="182" t="str">
        <f ca="1">IF(ISERROR($V17),"",OFFSET('Smelter Look-up'!$C$4,$V17-4,0)&amp;"")</f>
        <v>TANIOBIS Smelting GmbH &amp; Co. KG</v>
      </c>
      <c r="S17" s="181" t="str">
        <f t="shared" ca="1" si="0"/>
        <v>DE</v>
      </c>
      <c r="T17" s="181" t="str">
        <f ca="1">IF(B17="","",IF(ISERROR(MATCH($J17,SorP!$B$1:$B$6226,0)),"",INDIRECT("'SorP'!$A$"&amp;MATCH($S17&amp;$J17,SorP!C:C,0))))</f>
        <v>DE-BW</v>
      </c>
      <c r="U17" s="201"/>
      <c r="V17" s="226">
        <f>IF(C17="",NA(),IF(OR(C17="Smelter not listed",C17="Smelter not yet identified"),MATCH($B17&amp;$D17,'Smelter Look-up'!$J:$J,0),MATCH($B17&amp;$C17,'Smelter Look-up'!$J:$J,0)))</f>
        <v>387</v>
      </c>
      <c r="X17" s="227">
        <f t="shared" si="1"/>
        <v>0</v>
      </c>
      <c r="AB17" s="228" t="str">
        <f t="shared" si="2"/>
        <v>TantalumTANIOBIS Smelting GmbH &amp; Co. KG</v>
      </c>
    </row>
    <row r="18" spans="1:28" s="227" customFormat="1" ht="76.5">
      <c r="A18" s="181" t="s">
        <v>1378</v>
      </c>
      <c r="B18" s="182" t="s">
        <v>1100</v>
      </c>
      <c r="C18" s="186" t="s">
        <v>1377</v>
      </c>
      <c r="D18" s="230"/>
      <c r="E18" s="182" t="s">
        <v>2384</v>
      </c>
      <c r="F18" s="182" t="s">
        <v>1378</v>
      </c>
      <c r="G18" s="182" t="s">
        <v>13177</v>
      </c>
      <c r="H18" s="183">
        <v>0</v>
      </c>
      <c r="I18" s="184" t="s">
        <v>1713</v>
      </c>
      <c r="J18" s="184" t="s">
        <v>1699</v>
      </c>
      <c r="K18" s="224"/>
      <c r="L18" s="224"/>
      <c r="M18" s="224"/>
      <c r="N18" s="224"/>
      <c r="O18" s="224"/>
      <c r="P18" s="185"/>
      <c r="Q18" s="225"/>
      <c r="R18" s="182" t="str">
        <f ca="1">IF(ISERROR($V18),"",OFFSET('Smelter Look-up'!$C$4,$V18-4,0)&amp;"")</f>
        <v>Global Advanced Metals Boyertown</v>
      </c>
      <c r="S18" s="181" t="str">
        <f t="shared" ca="1" si="0"/>
        <v>US</v>
      </c>
      <c r="T18" s="181" t="str">
        <f ca="1">IF(B18="","",IF(ISERROR(MATCH($J18,SorP!$B$1:$B$6226,0)),"",INDIRECT("'SorP'!$A$"&amp;MATCH($S18&amp;$J18,SorP!C:C,0))))</f>
        <v>US-PA</v>
      </c>
      <c r="U18" s="201"/>
      <c r="V18" s="226">
        <f>IF(C18="",NA(),IF(OR(C18="Smelter not listed",C18="Smelter not yet identified"),MATCH($B18&amp;$D18,'Smelter Look-up'!$J:$J,0),MATCH($B18&amp;$C18,'Smelter Look-up'!$J:$J,0)))</f>
        <v>340</v>
      </c>
      <c r="X18" s="227">
        <f t="shared" si="1"/>
        <v>0</v>
      </c>
      <c r="AB18" s="228" t="str">
        <f t="shared" si="2"/>
        <v>TantalumGlobal Advanced Metals Boyertown</v>
      </c>
    </row>
    <row r="19" spans="1:28" s="227" customFormat="1" ht="63.75">
      <c r="A19" s="181" t="s">
        <v>1376</v>
      </c>
      <c r="B19" s="182" t="s">
        <v>1100</v>
      </c>
      <c r="C19" s="186" t="s">
        <v>1375</v>
      </c>
      <c r="D19" s="230"/>
      <c r="E19" s="182" t="s">
        <v>1077</v>
      </c>
      <c r="F19" s="182" t="s">
        <v>1376</v>
      </c>
      <c r="G19" s="182" t="s">
        <v>13177</v>
      </c>
      <c r="H19" s="183"/>
      <c r="I19" s="184" t="s">
        <v>1714</v>
      </c>
      <c r="J19" s="184" t="s">
        <v>1521</v>
      </c>
      <c r="K19" s="224"/>
      <c r="L19" s="224"/>
      <c r="M19" s="224"/>
      <c r="N19" s="224"/>
      <c r="O19" s="224"/>
      <c r="P19" s="185"/>
      <c r="Q19" s="225"/>
      <c r="R19" s="182" t="str">
        <f ca="1">IF(ISERROR($V19),"",OFFSET('Smelter Look-up'!$C$4,$V19-4,0)&amp;"")</f>
        <v>Global Advanced Metals Aizu</v>
      </c>
      <c r="S19" s="181" t="str">
        <f t="shared" ca="1" si="0"/>
        <v>JP</v>
      </c>
      <c r="T19" s="181" t="str">
        <f ca="1">IF(B19="","",IF(ISERROR(MATCH($J19,SorP!$B$1:$B$6226,0)),"",INDIRECT("'SorP'!$A$"&amp;MATCH($S19&amp;$J19,SorP!C:C,0))))</f>
        <v>JP-07</v>
      </c>
      <c r="U19" s="201"/>
      <c r="V19" s="226">
        <f>IF(C19="",NA(),IF(OR(C19="Smelter not listed",C19="Smelter not yet identified"),MATCH($B19&amp;$D19,'Smelter Look-up'!$J:$J,0),MATCH($B19&amp;$C19,'Smelter Look-up'!$J:$J,0)))</f>
        <v>339</v>
      </c>
      <c r="X19" s="227">
        <f t="shared" si="1"/>
        <v>0</v>
      </c>
      <c r="AB19" s="228" t="str">
        <f t="shared" si="2"/>
        <v>TantalumGlobal Advanced Metals Aizu</v>
      </c>
    </row>
    <row r="20" spans="1:28" s="227" customFormat="1" ht="102">
      <c r="A20" s="181" t="s">
        <v>2230</v>
      </c>
      <c r="B20" s="182" t="s">
        <v>1099</v>
      </c>
      <c r="C20" s="186" t="s">
        <v>2287</v>
      </c>
      <c r="D20" s="230"/>
      <c r="E20" s="182" t="s">
        <v>1069</v>
      </c>
      <c r="F20" s="182" t="s">
        <v>2230</v>
      </c>
      <c r="G20" s="182" t="s">
        <v>13177</v>
      </c>
      <c r="H20" s="183">
        <v>0</v>
      </c>
      <c r="I20" s="184" t="s">
        <v>1733</v>
      </c>
      <c r="J20" s="184" t="s">
        <v>13535</v>
      </c>
      <c r="K20" s="224"/>
      <c r="L20" s="224"/>
      <c r="M20" s="224"/>
      <c r="N20" s="224"/>
      <c r="O20" s="224"/>
      <c r="P20" s="185"/>
      <c r="Q20" s="225"/>
      <c r="R20" s="182" t="str">
        <f ca="1">IF(ISERROR($V20),"",OFFSET('Smelter Look-up'!$C$4,$V20-4,0)&amp;"")</f>
        <v>Chenzhou Yunxiang Mining and Metallurgy Co., Ltd.</v>
      </c>
      <c r="S20" s="181" t="str">
        <f t="shared" ca="1" si="0"/>
        <v>CN</v>
      </c>
      <c r="T20" s="181" t="str">
        <f ca="1">IF(B20="","",IF(ISERROR(MATCH($J20,SorP!$B$1:$B$6226,0)),"",INDIRECT("'SorP'!$A$"&amp;MATCH($S20&amp;$J20,SorP!C:C,0))))</f>
        <v>CN-HN</v>
      </c>
      <c r="U20" s="201"/>
      <c r="V20" s="226">
        <f>IF(C20="",NA(),IF(OR(C20="Smelter not listed",C20="Smelter not yet identified"),MATCH($B20&amp;$D20,'Smelter Look-up'!$J:$J,0),MATCH($B20&amp;$C20,'Smelter Look-up'!$J:$J,0)))</f>
        <v>408</v>
      </c>
      <c r="X20" s="227">
        <f t="shared" si="1"/>
        <v>0</v>
      </c>
      <c r="AB20" s="228" t="str">
        <f t="shared" si="2"/>
        <v>TinChenzhou Yunxiang Mining and Metallurgy Co., Ltd.</v>
      </c>
    </row>
    <row r="21" spans="1:28" s="227" customFormat="1" ht="25.5">
      <c r="A21" s="181" t="s">
        <v>744</v>
      </c>
      <c r="B21" s="182" t="s">
        <v>1099</v>
      </c>
      <c r="C21" s="186" t="s">
        <v>15827</v>
      </c>
      <c r="D21" s="230" t="s">
        <v>15827</v>
      </c>
      <c r="E21" s="182" t="s">
        <v>2384</v>
      </c>
      <c r="F21" s="182" t="s">
        <v>744</v>
      </c>
      <c r="G21" s="182" t="s">
        <v>13177</v>
      </c>
      <c r="H21" s="183">
        <v>0</v>
      </c>
      <c r="I21" s="184" t="s">
        <v>1719</v>
      </c>
      <c r="J21" s="184" t="s">
        <v>1699</v>
      </c>
      <c r="K21" s="224"/>
      <c r="L21" s="224"/>
      <c r="M21" s="224"/>
      <c r="N21" s="224"/>
      <c r="O21" s="224"/>
      <c r="P21" s="185"/>
      <c r="Q21" s="225"/>
      <c r="R21" s="182" t="str">
        <f ca="1">IF(ISERROR($V21),"",OFFSET('Smelter Look-up'!$C$4,$V21-4,0)&amp;"")</f>
        <v/>
      </c>
      <c r="S21" s="181" t="str">
        <f t="shared" ca="1" si="0"/>
        <v>US</v>
      </c>
      <c r="T21" s="181" t="str">
        <f ca="1">IF(B21="","",IF(ISERROR(MATCH($J21,SorP!$B$1:$B$6226,0)),"",INDIRECT("'SorP'!$A$"&amp;MATCH($S21&amp;$J21,SorP!C:C,0))))</f>
        <v>US-PA</v>
      </c>
      <c r="U21" s="201"/>
      <c r="V21" s="226" t="e">
        <f>IF(C21="",NA(),IF(OR(C21="Smelter not listed",C21="Smelter not yet identified"),MATCH($B21&amp;$D21,'Smelter Look-up'!$J:$J,0),MATCH($B21&amp;$C21,'Smelter Look-up'!$J:$J,0)))</f>
        <v>#N/A</v>
      </c>
      <c r="X21" s="227">
        <f t="shared" si="1"/>
        <v>0</v>
      </c>
      <c r="AB21" s="228" t="str">
        <f t="shared" si="2"/>
        <v>TinAlpha</v>
      </c>
    </row>
    <row r="22" spans="1:28" s="227" customFormat="1" ht="20.25">
      <c r="A22" s="181" t="s">
        <v>1374</v>
      </c>
      <c r="B22" s="182" t="s">
        <v>1099</v>
      </c>
      <c r="C22" s="186" t="s">
        <v>877</v>
      </c>
      <c r="D22" s="230" t="s">
        <v>877</v>
      </c>
      <c r="E22" s="182" t="s">
        <v>1077</v>
      </c>
      <c r="F22" s="182" t="s">
        <v>1374</v>
      </c>
      <c r="G22" s="182" t="s">
        <v>13177</v>
      </c>
      <c r="H22" s="183">
        <v>0</v>
      </c>
      <c r="I22" s="184" t="s">
        <v>1541</v>
      </c>
      <c r="J22" s="184" t="s">
        <v>1542</v>
      </c>
      <c r="K22" s="224"/>
      <c r="L22" s="224"/>
      <c r="M22" s="224"/>
      <c r="N22" s="224"/>
      <c r="O22" s="224"/>
      <c r="P22" s="185"/>
      <c r="Q22" s="225"/>
      <c r="R22" s="182" t="str">
        <f ca="1">IF(ISERROR($V22),"",OFFSET('Smelter Look-up'!$C$4,$V22-4,0)&amp;"")</f>
        <v>Dowa</v>
      </c>
      <c r="S22" s="181" t="str">
        <f t="shared" ref="S22:S47" ca="1" si="3">IF(B22="","",IF(ISERROR(MATCH($E22,CL,0)),"Unknown",INDIRECT("'C'!$A$"&amp;MATCH($E22,CL,0)+1)))</f>
        <v>JP</v>
      </c>
      <c r="T22" s="181" t="str">
        <f ca="1">IF(B22="","",IF(ISERROR(MATCH($J22,SorP!$B$1:$B$6226,0)),"",INDIRECT("'SorP'!$A$"&amp;MATCH($S22&amp;$J22,SorP!C:C,0))))</f>
        <v>JP-05</v>
      </c>
      <c r="U22" s="201"/>
      <c r="V22" s="226">
        <f>IF(C22="",NA(),IF(OR(C22="Smelter not listed",C22="Smelter not yet identified"),MATCH($B22&amp;$D22,'Smelter Look-up'!$J:$J,0),MATCH($B22&amp;$C22,'Smelter Look-up'!$J:$J,0)))</f>
        <v>425</v>
      </c>
      <c r="X22" s="227">
        <f t="shared" ref="X22:X47" si="4">IF(AND(C22="Smelter not listed",OR(LEN(D22)=0,LEN(E22)=0)),1,0)</f>
        <v>0</v>
      </c>
      <c r="AB22" s="228" t="str">
        <f t="shared" ref="AB22:AB47" si="5">B22&amp;C22</f>
        <v>TinDowa</v>
      </c>
    </row>
    <row r="23" spans="1:28" s="227" customFormat="1" ht="38.25">
      <c r="A23" s="181" t="s">
        <v>745</v>
      </c>
      <c r="B23" s="182" t="s">
        <v>1099</v>
      </c>
      <c r="C23" s="186" t="s">
        <v>814</v>
      </c>
      <c r="D23" s="230"/>
      <c r="E23" s="182" t="s">
        <v>2382</v>
      </c>
      <c r="F23" s="182" t="s">
        <v>745</v>
      </c>
      <c r="G23" s="182" t="s">
        <v>13177</v>
      </c>
      <c r="H23" s="183">
        <v>0</v>
      </c>
      <c r="I23" s="184" t="s">
        <v>1728</v>
      </c>
      <c r="J23" s="184" t="s">
        <v>1728</v>
      </c>
      <c r="K23" s="224"/>
      <c r="L23" s="224"/>
      <c r="M23" s="224"/>
      <c r="N23" s="224"/>
      <c r="O23" s="224"/>
      <c r="P23" s="185"/>
      <c r="Q23" s="225"/>
      <c r="R23" s="182" t="str">
        <f ca="1">IF(ISERROR($V23),"",OFFSET('Smelter Look-up'!$C$4,$V23-4,0)&amp;"")</f>
        <v>EM Vinto</v>
      </c>
      <c r="S23" s="181" t="str">
        <f t="shared" ca="1" si="3"/>
        <v>BO</v>
      </c>
      <c r="T23" s="181" t="str">
        <f ca="1">IF(B23="","",IF(ISERROR(MATCH($J23,SorP!$B$1:$B$6226,0)),"",INDIRECT("'SorP'!$A$"&amp;MATCH($S23&amp;$J23,SorP!C:C,0))))</f>
        <v>BO-O</v>
      </c>
      <c r="U23" s="201"/>
      <c r="V23" s="226">
        <f>IF(C23="",NA(),IF(OR(C23="Smelter not listed",C23="Smelter not yet identified"),MATCH($B23&amp;$D23,'Smelter Look-up'!$J:$J,0),MATCH($B23&amp;$C23,'Smelter Look-up'!$J:$J,0)))</f>
        <v>428</v>
      </c>
      <c r="X23" s="227">
        <f t="shared" si="4"/>
        <v>0</v>
      </c>
      <c r="AB23" s="228" t="str">
        <f t="shared" si="5"/>
        <v>TinEM Vinto</v>
      </c>
    </row>
    <row r="24" spans="1:28" s="227" customFormat="1" ht="25.5">
      <c r="A24" s="181" t="s">
        <v>747</v>
      </c>
      <c r="B24" s="182" t="s">
        <v>1099</v>
      </c>
      <c r="C24" s="186" t="s">
        <v>788</v>
      </c>
      <c r="D24" s="230"/>
      <c r="E24" s="182" t="s">
        <v>853</v>
      </c>
      <c r="F24" s="182" t="s">
        <v>747</v>
      </c>
      <c r="G24" s="182" t="s">
        <v>13177</v>
      </c>
      <c r="H24" s="183">
        <v>0</v>
      </c>
      <c r="I24" s="184" t="s">
        <v>1730</v>
      </c>
      <c r="J24" s="184" t="s">
        <v>9448</v>
      </c>
      <c r="K24" s="224"/>
      <c r="L24" s="224"/>
      <c r="M24" s="224"/>
      <c r="N24" s="224"/>
      <c r="O24" s="224"/>
      <c r="P24" s="185"/>
      <c r="Q24" s="225"/>
      <c r="R24" s="182" t="str">
        <f ca="1">IF(ISERROR($V24),"",OFFSET('Smelter Look-up'!$C$4,$V24-4,0)&amp;"")</f>
        <v>Fenix Metals</v>
      </c>
      <c r="S24" s="181" t="str">
        <f t="shared" ca="1" si="3"/>
        <v>PL</v>
      </c>
      <c r="T24" s="181" t="str">
        <f ca="1">IF(B24="","",IF(ISERROR(MATCH($J24,SorP!$B$1:$B$6226,0)),"",INDIRECT("'SorP'!$A$"&amp;MATCH($S24&amp;$J24,SorP!C:C,0))))</f>
        <v>PL-18</v>
      </c>
      <c r="U24" s="201"/>
      <c r="V24" s="226">
        <f>IF(C24="",NA(),IF(OR(C24="Smelter not listed",C24="Smelter not yet identified"),MATCH($B24&amp;$D24,'Smelter Look-up'!$J:$J,0),MATCH($B24&amp;$C24,'Smelter Look-up'!$J:$J,0)))</f>
        <v>437</v>
      </c>
      <c r="X24" s="227">
        <f t="shared" si="4"/>
        <v>0</v>
      </c>
      <c r="AB24" s="228" t="str">
        <f t="shared" si="5"/>
        <v>TinFenix Metals</v>
      </c>
    </row>
    <row r="25" spans="1:28" s="227" customFormat="1" ht="89.25">
      <c r="A25" s="181" t="s">
        <v>748</v>
      </c>
      <c r="B25" s="182" t="s">
        <v>1099</v>
      </c>
      <c r="C25" s="186" t="s">
        <v>2099</v>
      </c>
      <c r="D25" s="230"/>
      <c r="E25" s="182" t="s">
        <v>1069</v>
      </c>
      <c r="F25" s="182" t="s">
        <v>748</v>
      </c>
      <c r="G25" s="182" t="s">
        <v>13177</v>
      </c>
      <c r="H25" s="183">
        <v>0</v>
      </c>
      <c r="I25" s="184" t="s">
        <v>2398</v>
      </c>
      <c r="J25" s="184" t="s">
        <v>13540</v>
      </c>
      <c r="K25" s="224"/>
      <c r="L25" s="224"/>
      <c r="M25" s="224"/>
      <c r="N25" s="224"/>
      <c r="O25" s="224"/>
      <c r="P25" s="185"/>
      <c r="Q25" s="225"/>
      <c r="R25" s="182" t="str">
        <f ca="1">IF(ISERROR($V25),"",OFFSET('Smelter Look-up'!$C$4,$V25-4,0)&amp;"")</f>
        <v>Gejiu Non-Ferrous Metal Processing Co., Ltd.</v>
      </c>
      <c r="S25" s="181" t="str">
        <f t="shared" ca="1" si="3"/>
        <v>CN</v>
      </c>
      <c r="T25" s="181" t="str">
        <f ca="1">IF(B25="","",IF(ISERROR(MATCH($J25,SorP!$B$1:$B$6226,0)),"",INDIRECT("'SorP'!$A$"&amp;MATCH($S25&amp;$J25,SorP!C:C,0))))</f>
        <v>CN-YN</v>
      </c>
      <c r="U25" s="201"/>
      <c r="V25" s="226">
        <f>IF(C25="",NA(),IF(OR(C25="Smelter not listed",C25="Smelter not yet identified"),MATCH($B25&amp;$D25,'Smelter Look-up'!$J:$J,0),MATCH($B25&amp;$C25,'Smelter Look-up'!$J:$J,0)))</f>
        <v>443</v>
      </c>
      <c r="X25" s="227">
        <f t="shared" si="4"/>
        <v>0</v>
      </c>
      <c r="AB25" s="228" t="str">
        <f t="shared" si="5"/>
        <v>TinGejiu Non-Ferrous Metal Processing Co., Ltd.</v>
      </c>
    </row>
    <row r="26" spans="1:28" s="227" customFormat="1" ht="51">
      <c r="A26" s="181" t="s">
        <v>751</v>
      </c>
      <c r="B26" s="182" t="s">
        <v>1099</v>
      </c>
      <c r="C26" s="186" t="s">
        <v>1293</v>
      </c>
      <c r="D26" s="230"/>
      <c r="E26" s="182" t="s">
        <v>1069</v>
      </c>
      <c r="F26" s="182" t="s">
        <v>751</v>
      </c>
      <c r="G26" s="182" t="s">
        <v>13177</v>
      </c>
      <c r="H26" s="183">
        <v>0</v>
      </c>
      <c r="I26" s="184" t="s">
        <v>1734</v>
      </c>
      <c r="J26" s="184" t="s">
        <v>13515</v>
      </c>
      <c r="K26" s="224"/>
      <c r="L26" s="224"/>
      <c r="M26" s="224"/>
      <c r="N26" s="224"/>
      <c r="O26" s="224"/>
      <c r="P26" s="185"/>
      <c r="Q26" s="225"/>
      <c r="R26" s="182" t="str">
        <f ca="1">IF(ISERROR($V26),"",OFFSET('Smelter Look-up'!$C$4,$V26-4,0)&amp;"")</f>
        <v>China Tin Group Co., Ltd.</v>
      </c>
      <c r="S26" s="181" t="str">
        <f t="shared" ca="1" si="3"/>
        <v>CN</v>
      </c>
      <c r="T26" s="181" t="str">
        <f ca="1">IF(B26="","",IF(ISERROR(MATCH($J26,SorP!$B$1:$B$6226,0)),"",INDIRECT("'SorP'!$A$"&amp;MATCH($S26&amp;$J26,SorP!C:C,0))))</f>
        <v>CN-GX</v>
      </c>
      <c r="U26" s="201"/>
      <c r="V26" s="226">
        <f>IF(C26="",NA(),IF(OR(C26="Smelter not listed",C26="Smelter not yet identified"),MATCH($B26&amp;$D26,'Smelter Look-up'!$J:$J,0),MATCH($B26&amp;$C26,'Smelter Look-up'!$J:$J,0)))</f>
        <v>411</v>
      </c>
      <c r="X26" s="227">
        <f t="shared" si="4"/>
        <v>0</v>
      </c>
      <c r="AB26" s="228" t="str">
        <f t="shared" si="5"/>
        <v>TinChina Tin Group Co., Ltd.</v>
      </c>
    </row>
    <row r="27" spans="1:28" s="227" customFormat="1" ht="76.5">
      <c r="A27" s="181" t="s">
        <v>752</v>
      </c>
      <c r="B27" s="182" t="s">
        <v>1099</v>
      </c>
      <c r="C27" s="186" t="s">
        <v>793</v>
      </c>
      <c r="D27" s="230"/>
      <c r="E27" s="182" t="s">
        <v>1084</v>
      </c>
      <c r="F27" s="182" t="s">
        <v>752</v>
      </c>
      <c r="G27" s="182" t="s">
        <v>13177</v>
      </c>
      <c r="H27" s="183">
        <v>0</v>
      </c>
      <c r="I27" s="184" t="s">
        <v>1739</v>
      </c>
      <c r="J27" s="184" t="s">
        <v>8635</v>
      </c>
      <c r="K27" s="224"/>
      <c r="L27" s="224"/>
      <c r="M27" s="224"/>
      <c r="N27" s="224"/>
      <c r="O27" s="224"/>
      <c r="P27" s="185"/>
      <c r="Q27" s="225"/>
      <c r="R27" s="182" t="str">
        <f ca="1">IF(ISERROR($V27),"",OFFSET('Smelter Look-up'!$C$4,$V27-4,0)&amp;"")</f>
        <v>Malaysia Smelting Corporation (MSC)</v>
      </c>
      <c r="S27" s="181" t="str">
        <f t="shared" ca="1" si="3"/>
        <v>MY</v>
      </c>
      <c r="T27" s="181" t="str">
        <f ca="1">IF(B27="","",IF(ISERROR(MATCH($J27,SorP!$B$1:$B$6226,0)),"",INDIRECT("'SorP'!$A$"&amp;MATCH($S27&amp;$J27,SorP!C:C,0))))</f>
        <v>MY-07</v>
      </c>
      <c r="U27" s="201"/>
      <c r="V27" s="226">
        <f>IF(C27="",NA(),IF(OR(C27="Smelter not listed",C27="Smelter not yet identified"),MATCH($B27&amp;$D27,'Smelter Look-up'!$J:$J,0),MATCH($B27&amp;$C27,'Smelter Look-up'!$J:$J,0)))</f>
        <v>468</v>
      </c>
      <c r="X27" s="227">
        <f t="shared" si="4"/>
        <v>0</v>
      </c>
      <c r="AB27" s="228" t="str">
        <f t="shared" si="5"/>
        <v>TinMalaysia Smelting Corporation (MSC)</v>
      </c>
    </row>
    <row r="28" spans="1:28" s="227" customFormat="1" ht="51">
      <c r="A28" s="181" t="s">
        <v>1740</v>
      </c>
      <c r="B28" s="182" t="s">
        <v>1099</v>
      </c>
      <c r="C28" s="186" t="s">
        <v>2104</v>
      </c>
      <c r="D28" s="230"/>
      <c r="E28" s="182" t="s">
        <v>2384</v>
      </c>
      <c r="F28" s="182" t="s">
        <v>1740</v>
      </c>
      <c r="G28" s="182" t="s">
        <v>13177</v>
      </c>
      <c r="H28" s="183">
        <v>0</v>
      </c>
      <c r="I28" s="184" t="s">
        <v>1741</v>
      </c>
      <c r="J28" s="184" t="s">
        <v>1601</v>
      </c>
      <c r="K28" s="224"/>
      <c r="L28" s="224"/>
      <c r="M28" s="224"/>
      <c r="N28" s="224"/>
      <c r="O28" s="224"/>
      <c r="P28" s="185"/>
      <c r="Q28" s="225"/>
      <c r="R28" s="182" t="str">
        <f ca="1">IF(ISERROR($V28),"",OFFSET('Smelter Look-up'!$C$4,$V28-4,0)&amp;"")</f>
        <v>Metallic Resources, Inc.</v>
      </c>
      <c r="S28" s="181" t="str">
        <f t="shared" ca="1" si="3"/>
        <v>US</v>
      </c>
      <c r="T28" s="181" t="str">
        <f ca="1">IF(B28="","",IF(ISERROR(MATCH($J28,SorP!$B$1:$B$6226,0)),"",INDIRECT("'SorP'!$A$"&amp;MATCH($S28&amp;$J28,SorP!C:C,0))))</f>
        <v>US-OH</v>
      </c>
      <c r="U28" s="201"/>
      <c r="V28" s="226">
        <f>IF(C28="",NA(),IF(OR(C28="Smelter not listed",C28="Smelter not yet identified"),MATCH($B28&amp;$D28,'Smelter Look-up'!$J:$J,0),MATCH($B28&amp;$C28,'Smelter Look-up'!$J:$J,0)))</f>
        <v>473</v>
      </c>
      <c r="X28" s="227">
        <f t="shared" si="4"/>
        <v>0</v>
      </c>
      <c r="AB28" s="228" t="str">
        <f t="shared" si="5"/>
        <v>TinMetallic Resources, Inc.</v>
      </c>
    </row>
    <row r="29" spans="1:28" s="227" customFormat="1" ht="51">
      <c r="A29" s="181" t="s">
        <v>753</v>
      </c>
      <c r="B29" s="182" t="s">
        <v>1099</v>
      </c>
      <c r="C29" s="186" t="s">
        <v>12377</v>
      </c>
      <c r="D29" s="230" t="s">
        <v>12377</v>
      </c>
      <c r="E29" s="182" t="s">
        <v>1065</v>
      </c>
      <c r="F29" s="182" t="s">
        <v>753</v>
      </c>
      <c r="G29" s="182" t="s">
        <v>13177</v>
      </c>
      <c r="H29" s="183">
        <v>0</v>
      </c>
      <c r="I29" s="184" t="s">
        <v>15828</v>
      </c>
      <c r="J29" s="184" t="s">
        <v>1640</v>
      </c>
      <c r="K29" s="224"/>
      <c r="L29" s="224"/>
      <c r="M29" s="224"/>
      <c r="N29" s="224"/>
      <c r="O29" s="224"/>
      <c r="P29" s="185"/>
      <c r="Q29" s="225"/>
      <c r="R29" s="182" t="str">
        <f ca="1">IF(ISERROR($V29),"",OFFSET('Smelter Look-up'!$C$4,$V29-4,0)&amp;"")</f>
        <v>Mineracao Taboca S.A.</v>
      </c>
      <c r="S29" s="181" t="str">
        <f t="shared" ca="1" si="3"/>
        <v>BR</v>
      </c>
      <c r="T29" s="181" t="str">
        <f ca="1">IF(B29="","",IF(ISERROR(MATCH($J29,SorP!$B$1:$B$6226,0)),"",INDIRECT("'SorP'!$A$"&amp;MATCH($S29&amp;$J29,SorP!C:C,0))))</f>
        <v>BR-SP</v>
      </c>
      <c r="U29" s="201"/>
      <c r="V29" s="226">
        <f>IF(C29="",NA(),IF(OR(C29="Smelter not listed",C29="Smelter not yet identified"),MATCH($B29&amp;$D29,'Smelter Look-up'!$J:$J,0),MATCH($B29&amp;$C29,'Smelter Look-up'!$J:$J,0)))</f>
        <v>476</v>
      </c>
      <c r="X29" s="227">
        <f t="shared" si="4"/>
        <v>0</v>
      </c>
      <c r="AB29" s="228" t="str">
        <f t="shared" si="5"/>
        <v>TinMineracao Taboca S.A.</v>
      </c>
    </row>
    <row r="30" spans="1:28" s="227" customFormat="1" ht="25.5">
      <c r="A30" s="181" t="s">
        <v>754</v>
      </c>
      <c r="B30" s="182" t="s">
        <v>1099</v>
      </c>
      <c r="C30" s="186" t="s">
        <v>1003</v>
      </c>
      <c r="D30" s="230"/>
      <c r="E30" s="182" t="s">
        <v>851</v>
      </c>
      <c r="F30" s="182" t="s">
        <v>754</v>
      </c>
      <c r="G30" s="182" t="s">
        <v>13177</v>
      </c>
      <c r="H30" s="183">
        <v>0</v>
      </c>
      <c r="I30" s="184" t="s">
        <v>1743</v>
      </c>
      <c r="J30" s="184" t="s">
        <v>9062</v>
      </c>
      <c r="K30" s="224"/>
      <c r="L30" s="224"/>
      <c r="M30" s="224"/>
      <c r="N30" s="224"/>
      <c r="O30" s="224"/>
      <c r="P30" s="185"/>
      <c r="Q30" s="225"/>
      <c r="R30" s="182" t="str">
        <f ca="1">IF(ISERROR($V30),"",OFFSET('Smelter Look-up'!$C$4,$V30-4,0)&amp;"")</f>
        <v>Minsur</v>
      </c>
      <c r="S30" s="181" t="str">
        <f t="shared" ca="1" si="3"/>
        <v>PE</v>
      </c>
      <c r="T30" s="181" t="str">
        <f ca="1">IF(B30="","",IF(ISERROR(MATCH($J30,SorP!$B$1:$B$6226,0)),"",INDIRECT("'SorP'!$A$"&amp;MATCH($S30&amp;$J30,SorP!C:C,0))))</f>
        <v>PE-ICA</v>
      </c>
      <c r="U30" s="201"/>
      <c r="V30" s="226">
        <f>IF(C30="",NA(),IF(OR(C30="Smelter not listed",C30="Smelter not yet identified"),MATCH($B30&amp;$D30,'Smelter Look-up'!$J:$J,0),MATCH($B30&amp;$C30,'Smelter Look-up'!$J:$J,0)))</f>
        <v>481</v>
      </c>
      <c r="X30" s="227">
        <f t="shared" si="4"/>
        <v>0</v>
      </c>
      <c r="AB30" s="228" t="str">
        <f t="shared" si="5"/>
        <v>TinMinsur</v>
      </c>
    </row>
    <row r="31" spans="1:28" s="227" customFormat="1" ht="76.5">
      <c r="A31" s="181" t="s">
        <v>755</v>
      </c>
      <c r="B31" s="182" t="s">
        <v>1099</v>
      </c>
      <c r="C31" s="186" t="s">
        <v>1131</v>
      </c>
      <c r="D31" s="230" t="s">
        <v>1131</v>
      </c>
      <c r="E31" s="182" t="s">
        <v>1077</v>
      </c>
      <c r="F31" s="182" t="s">
        <v>755</v>
      </c>
      <c r="G31" s="182" t="s">
        <v>13177</v>
      </c>
      <c r="H31" s="183">
        <v>0</v>
      </c>
      <c r="I31" s="184" t="s">
        <v>15643</v>
      </c>
      <c r="J31" s="184" t="s">
        <v>1518</v>
      </c>
      <c r="K31" s="224"/>
      <c r="L31" s="224"/>
      <c r="M31" s="224"/>
      <c r="N31" s="224"/>
      <c r="O31" s="224"/>
      <c r="P31" s="185"/>
      <c r="Q31" s="225"/>
      <c r="R31" s="182" t="str">
        <f ca="1">IF(ISERROR($V31),"",OFFSET('Smelter Look-up'!$C$4,$V31-4,0)&amp;"")</f>
        <v>Mitsubishi Materials Corporation</v>
      </c>
      <c r="S31" s="181" t="str">
        <f t="shared" ca="1" si="3"/>
        <v>JP</v>
      </c>
      <c r="T31" s="181" t="str">
        <f ca="1">IF(B31="","",IF(ISERROR(MATCH($J31,SorP!$B$1:$B$6226,0)),"",INDIRECT("'SorP'!$A$"&amp;MATCH($S31&amp;$J31,SorP!C:C,0))))</f>
        <v>JP-28</v>
      </c>
      <c r="U31" s="201"/>
      <c r="V31" s="226">
        <f>IF(C31="",NA(),IF(OR(C31="Smelter not listed",C31="Smelter not yet identified"),MATCH($B31&amp;$D31,'Smelter Look-up'!$J:$J,0),MATCH($B31&amp;$C31,'Smelter Look-up'!$J:$J,0)))</f>
        <v>482</v>
      </c>
      <c r="X31" s="227">
        <f t="shared" si="4"/>
        <v>0</v>
      </c>
      <c r="AB31" s="228" t="str">
        <f t="shared" si="5"/>
        <v>TinMitsubishi Materials Corporation</v>
      </c>
    </row>
    <row r="32" spans="1:28" s="227" customFormat="1" ht="76.5">
      <c r="A32" s="181" t="s">
        <v>757</v>
      </c>
      <c r="B32" s="182" t="s">
        <v>1099</v>
      </c>
      <c r="C32" s="186" t="s">
        <v>756</v>
      </c>
      <c r="D32" s="230"/>
      <c r="E32" s="182" t="s">
        <v>859</v>
      </c>
      <c r="F32" s="182" t="s">
        <v>757</v>
      </c>
      <c r="G32" s="182" t="s">
        <v>13177</v>
      </c>
      <c r="H32" s="183">
        <v>0</v>
      </c>
      <c r="I32" s="184" t="s">
        <v>2292</v>
      </c>
      <c r="J32" s="184" t="s">
        <v>10972</v>
      </c>
      <c r="K32" s="224"/>
      <c r="L32" s="224"/>
      <c r="M32" s="224"/>
      <c r="N32" s="224"/>
      <c r="O32" s="224"/>
      <c r="P32" s="185"/>
      <c r="Q32" s="225"/>
      <c r="R32" s="182" t="str">
        <f ca="1">IF(ISERROR($V32),"",OFFSET('Smelter Look-up'!$C$4,$V32-4,0)&amp;"")</f>
        <v>O.M. Manufacturing (Thailand) Co., Ltd.</v>
      </c>
      <c r="S32" s="181" t="str">
        <f t="shared" ca="1" si="3"/>
        <v>TH</v>
      </c>
      <c r="T32" s="181" t="str">
        <f ca="1">IF(B32="","",IF(ISERROR(MATCH($J32,SorP!$B$1:$B$6226,0)),"",INDIRECT("'SorP'!$A$"&amp;MATCH($S32&amp;$J32,SorP!C:C,0))))</f>
        <v>TH-20</v>
      </c>
      <c r="U32" s="201"/>
      <c r="V32" s="226">
        <f>IF(C32="",NA(),IF(OR(C32="Smelter not listed",C32="Smelter not yet identified"),MATCH($B32&amp;$D32,'Smelter Look-up'!$J:$J,0),MATCH($B32&amp;$C32,'Smelter Look-up'!$J:$J,0)))</f>
        <v>490</v>
      </c>
      <c r="X32" s="227">
        <f t="shared" si="4"/>
        <v>0</v>
      </c>
      <c r="AB32" s="228" t="str">
        <f t="shared" si="5"/>
        <v>TinO.M. Manufacturing (Thailand) Co., Ltd.</v>
      </c>
    </row>
    <row r="33" spans="1:28" s="227" customFormat="1" ht="63.75">
      <c r="A33" s="181" t="s">
        <v>758</v>
      </c>
      <c r="B33" s="182" t="s">
        <v>1099</v>
      </c>
      <c r="C33" s="186" t="s">
        <v>13715</v>
      </c>
      <c r="D33" s="230"/>
      <c r="E33" s="182" t="s">
        <v>2382</v>
      </c>
      <c r="F33" s="182" t="s">
        <v>758</v>
      </c>
      <c r="G33" s="182" t="s">
        <v>13177</v>
      </c>
      <c r="H33" s="183">
        <v>0</v>
      </c>
      <c r="I33" s="184" t="s">
        <v>1728</v>
      </c>
      <c r="J33" s="184" t="s">
        <v>1728</v>
      </c>
      <c r="K33" s="224"/>
      <c r="L33" s="224"/>
      <c r="M33" s="224"/>
      <c r="N33" s="224"/>
      <c r="O33" s="224"/>
      <c r="P33" s="185"/>
      <c r="Q33" s="225"/>
      <c r="R33" s="182" t="str">
        <f ca="1">IF(ISERROR($V33),"",OFFSET('Smelter Look-up'!$C$4,$V33-4,0)&amp;"")</f>
        <v>Operaciones Metalurgicas S.A.</v>
      </c>
      <c r="S33" s="181" t="str">
        <f t="shared" ca="1" si="3"/>
        <v>BO</v>
      </c>
      <c r="T33" s="181" t="str">
        <f ca="1">IF(B33="","",IF(ISERROR(MATCH($J33,SorP!$B$1:$B$6226,0)),"",INDIRECT("'SorP'!$A$"&amp;MATCH($S33&amp;$J33,SorP!C:C,0))))</f>
        <v>BO-O</v>
      </c>
      <c r="U33" s="201"/>
      <c r="V33" s="226">
        <f>IF(C33="",NA(),IF(OR(C33="Smelter not listed",C33="Smelter not yet identified"),MATCH($B33&amp;$D33,'Smelter Look-up'!$J:$J,0),MATCH($B33&amp;$C33,'Smelter Look-up'!$J:$J,0)))</f>
        <v>493</v>
      </c>
      <c r="X33" s="227">
        <f t="shared" si="4"/>
        <v>0</v>
      </c>
      <c r="AB33" s="228" t="str">
        <f t="shared" si="5"/>
        <v>TinOperaciones Metalurgicas S.A.</v>
      </c>
    </row>
    <row r="34" spans="1:28" s="227" customFormat="1" ht="51">
      <c r="A34" s="181" t="s">
        <v>759</v>
      </c>
      <c r="B34" s="182" t="s">
        <v>1099</v>
      </c>
      <c r="C34" s="186" t="s">
        <v>610</v>
      </c>
      <c r="D34" s="230"/>
      <c r="E34" s="182" t="s">
        <v>1074</v>
      </c>
      <c r="F34" s="182" t="s">
        <v>759</v>
      </c>
      <c r="G34" s="182" t="s">
        <v>13177</v>
      </c>
      <c r="H34" s="183">
        <v>0</v>
      </c>
      <c r="I34" s="184" t="s">
        <v>1726</v>
      </c>
      <c r="J34" s="184" t="s">
        <v>12799</v>
      </c>
      <c r="K34" s="224"/>
      <c r="L34" s="224"/>
      <c r="M34" s="224"/>
      <c r="N34" s="224"/>
      <c r="O34" s="224"/>
      <c r="P34" s="185"/>
      <c r="Q34" s="225"/>
      <c r="R34" s="182" t="str">
        <f ca="1">IF(ISERROR($V34),"",OFFSET('Smelter Look-up'!$C$4,$V34-4,0)&amp;"")</f>
        <v>PT Mitra Stania Prima</v>
      </c>
      <c r="S34" s="181" t="str">
        <f t="shared" ca="1" si="3"/>
        <v>ID</v>
      </c>
      <c r="T34" s="181" t="str">
        <f ca="1">IF(B34="","",IF(ISERROR(MATCH($J34,SorP!$B$1:$B$6226,0)),"",INDIRECT("'SorP'!$A$"&amp;MATCH($S34&amp;$J34,SorP!C:C,0))))</f>
        <v>ID-BB</v>
      </c>
      <c r="U34" s="201"/>
      <c r="V34" s="226">
        <f>IF(C34="",NA(),IF(OR(C34="Smelter not listed",C34="Smelter not yet identified"),MATCH($B34&amp;$D34,'Smelter Look-up'!$J:$J,0),MATCH($B34&amp;$C34,'Smelter Look-up'!$J:$J,0)))</f>
        <v>502</v>
      </c>
      <c r="X34" s="227">
        <f t="shared" si="4"/>
        <v>0</v>
      </c>
      <c r="AB34" s="228" t="str">
        <f t="shared" si="5"/>
        <v>TinPT Mitra Stania Prima</v>
      </c>
    </row>
    <row r="35" spans="1:28" s="227" customFormat="1" ht="51">
      <c r="A35" s="181" t="s">
        <v>15714</v>
      </c>
      <c r="B35" s="182" t="s">
        <v>1099</v>
      </c>
      <c r="C35" s="186" t="s">
        <v>15713</v>
      </c>
      <c r="D35" s="230"/>
      <c r="E35" s="182" t="s">
        <v>1074</v>
      </c>
      <c r="F35" s="182" t="s">
        <v>15714</v>
      </c>
      <c r="G35" s="182" t="s">
        <v>13177</v>
      </c>
      <c r="H35" s="183">
        <v>0</v>
      </c>
      <c r="I35" s="184" t="s">
        <v>14986</v>
      </c>
      <c r="J35" s="184" t="s">
        <v>12799</v>
      </c>
      <c r="K35" s="224"/>
      <c r="L35" s="224"/>
      <c r="M35" s="224"/>
      <c r="N35" s="224"/>
      <c r="O35" s="224"/>
      <c r="P35" s="185"/>
      <c r="Q35" s="225"/>
      <c r="R35" s="182" t="str">
        <f ca="1">IF(ISERROR($V35),"",OFFSET('Smelter Look-up'!$C$4,$V35-4,0)&amp;"")</f>
        <v>PT Prima Timah Utama</v>
      </c>
      <c r="S35" s="181" t="str">
        <f t="shared" ca="1" si="3"/>
        <v>ID</v>
      </c>
      <c r="T35" s="181" t="str">
        <f ca="1">IF(B35="","",IF(ISERROR(MATCH($J35,SorP!$B$1:$B$6226,0)),"",INDIRECT("'SorP'!$A$"&amp;MATCH($S35&amp;$J35,SorP!C:C,0))))</f>
        <v>ID-BB</v>
      </c>
      <c r="U35" s="201"/>
      <c r="V35" s="226">
        <f>IF(C35="",NA(),IF(OR(C35="Smelter not listed",C35="Smelter not yet identified"),MATCH($B35&amp;$D35,'Smelter Look-up'!$J:$J,0),MATCH($B35&amp;$C35,'Smelter Look-up'!$J:$J,0)))</f>
        <v>505</v>
      </c>
      <c r="X35" s="227">
        <f t="shared" si="4"/>
        <v>0</v>
      </c>
      <c r="AB35" s="228" t="str">
        <f t="shared" si="5"/>
        <v>TinPT Prima Timah Utama</v>
      </c>
    </row>
    <row r="36" spans="1:28" s="227" customFormat="1" ht="51">
      <c r="A36" s="181" t="s">
        <v>777</v>
      </c>
      <c r="B36" s="182" t="s">
        <v>1099</v>
      </c>
      <c r="C36" s="186" t="s">
        <v>13714</v>
      </c>
      <c r="D36" s="230"/>
      <c r="E36" s="182" t="s">
        <v>1074</v>
      </c>
      <c r="F36" s="182" t="s">
        <v>777</v>
      </c>
      <c r="G36" s="182" t="s">
        <v>13177</v>
      </c>
      <c r="H36" s="183">
        <v>0</v>
      </c>
      <c r="I36" s="184" t="s">
        <v>1749</v>
      </c>
      <c r="J36" s="184" t="s">
        <v>6016</v>
      </c>
      <c r="K36" s="224"/>
      <c r="L36" s="224"/>
      <c r="M36" s="224"/>
      <c r="N36" s="224"/>
      <c r="O36" s="224"/>
      <c r="P36" s="185"/>
      <c r="Q36" s="225"/>
      <c r="R36" s="182" t="str">
        <f ca="1">IF(ISERROR($V36),"",OFFSET('Smelter Look-up'!$C$4,$V36-4,0)&amp;"")</f>
        <v>PT Timah Tbk Kundur</v>
      </c>
      <c r="S36" s="181" t="str">
        <f t="shared" ca="1" si="3"/>
        <v>ID</v>
      </c>
      <c r="T36" s="181" t="str">
        <f ca="1">IF(B36="","",IF(ISERROR(MATCH($J36,SorP!$B$1:$B$6226,0)),"",INDIRECT("'SorP'!$A$"&amp;MATCH($S36&amp;$J36,SorP!C:C,0))))</f>
        <v>ID-RI</v>
      </c>
      <c r="U36" s="201"/>
      <c r="V36" s="226">
        <f>IF(C36="",NA(),IF(OR(C36="Smelter not listed",C36="Smelter not yet identified"),MATCH($B36&amp;$D36,'Smelter Look-up'!$J:$J,0),MATCH($B36&amp;$C36,'Smelter Look-up'!$J:$J,0)))</f>
        <v>509</v>
      </c>
      <c r="X36" s="227">
        <f t="shared" si="4"/>
        <v>0</v>
      </c>
      <c r="AB36" s="228" t="str">
        <f t="shared" si="5"/>
        <v>TinPT Timah Tbk Kundur</v>
      </c>
    </row>
    <row r="37" spans="1:28" s="227" customFormat="1" ht="51">
      <c r="A37" s="181" t="s">
        <v>760</v>
      </c>
      <c r="B37" s="182" t="s">
        <v>1099</v>
      </c>
      <c r="C37" s="186" t="s">
        <v>13713</v>
      </c>
      <c r="D37" s="230" t="s">
        <v>13713</v>
      </c>
      <c r="E37" s="182" t="s">
        <v>1074</v>
      </c>
      <c r="F37" s="182" t="s">
        <v>760</v>
      </c>
      <c r="G37" s="182" t="s">
        <v>13177</v>
      </c>
      <c r="H37" s="183" t="s">
        <v>15821</v>
      </c>
      <c r="I37" s="184" t="s">
        <v>1751</v>
      </c>
      <c r="J37" s="184" t="s">
        <v>12799</v>
      </c>
      <c r="K37" s="224"/>
      <c r="L37" s="224"/>
      <c r="M37" s="224"/>
      <c r="N37" s="224"/>
      <c r="O37" s="224"/>
      <c r="P37" s="185"/>
      <c r="Q37" s="225"/>
      <c r="R37" s="182" t="str">
        <f ca="1">IF(ISERROR($V37),"",OFFSET('Smelter Look-up'!$C$4,$V37-4,0)&amp;"")</f>
        <v>PT Timah Tbk Mentok</v>
      </c>
      <c r="S37" s="181" t="str">
        <f t="shared" ca="1" si="3"/>
        <v>ID</v>
      </c>
      <c r="T37" s="181" t="str">
        <f ca="1">IF(B37="","",IF(ISERROR(MATCH($J37,SorP!$B$1:$B$6226,0)),"",INDIRECT("'SorP'!$A$"&amp;MATCH($S37&amp;$J37,SorP!C:C,0))))</f>
        <v>ID-BB</v>
      </c>
      <c r="U37" s="201"/>
      <c r="V37" s="226">
        <f>IF(C37="",NA(),IF(OR(C37="Smelter not listed",C37="Smelter not yet identified"),MATCH($B37&amp;$D37,'Smelter Look-up'!$J:$J,0),MATCH($B37&amp;$C37,'Smelter Look-up'!$J:$J,0)))</f>
        <v>510</v>
      </c>
      <c r="X37" s="227">
        <f t="shared" si="4"/>
        <v>0</v>
      </c>
      <c r="AB37" s="228" t="str">
        <f t="shared" si="5"/>
        <v>TinPT Timah Tbk Mentok</v>
      </c>
    </row>
    <row r="38" spans="1:28" s="227" customFormat="1" ht="25.5">
      <c r="A38" s="181" t="s">
        <v>762</v>
      </c>
      <c r="B38" s="182" t="s">
        <v>1099</v>
      </c>
      <c r="C38" s="186" t="s">
        <v>761</v>
      </c>
      <c r="D38" s="230"/>
      <c r="E38" s="182" t="s">
        <v>2383</v>
      </c>
      <c r="F38" s="182" t="s">
        <v>762</v>
      </c>
      <c r="G38" s="182" t="s">
        <v>13177</v>
      </c>
      <c r="H38" s="183">
        <v>0</v>
      </c>
      <c r="I38" s="184" t="s">
        <v>13738</v>
      </c>
      <c r="J38" s="184" t="s">
        <v>1665</v>
      </c>
      <c r="K38" s="224"/>
      <c r="L38" s="224"/>
      <c r="M38" s="224"/>
      <c r="N38" s="224"/>
      <c r="O38" s="224"/>
      <c r="P38" s="185"/>
      <c r="Q38" s="225"/>
      <c r="R38" s="182" t="str">
        <f ca="1">IF(ISERROR($V38),"",OFFSET('Smelter Look-up'!$C$4,$V38-4,0)&amp;"")</f>
        <v>Rui Da Hung</v>
      </c>
      <c r="S38" s="181" t="str">
        <f t="shared" ca="1" si="3"/>
        <v>TW</v>
      </c>
      <c r="T38" s="181" t="str">
        <f ca="1">IF(B38="","",IF(ISERROR(MATCH($J38,SorP!$B$1:$B$6226,0)),"",INDIRECT("'SorP'!$A$"&amp;MATCH($S38&amp;$J38,SorP!C:C,0))))</f>
        <v>TW-TAO</v>
      </c>
      <c r="U38" s="201"/>
      <c r="V38" s="226">
        <f>IF(C38="",NA(),IF(OR(C38="Smelter not listed",C38="Smelter not yet identified"),MATCH($B38&amp;$D38,'Smelter Look-up'!$J:$J,0),MATCH($B38&amp;$C38,'Smelter Look-up'!$J:$J,0)))</f>
        <v>515</v>
      </c>
      <c r="X38" s="227">
        <f t="shared" si="4"/>
        <v>0</v>
      </c>
      <c r="AB38" s="228" t="str">
        <f t="shared" si="5"/>
        <v>TinRui Da Hung</v>
      </c>
    </row>
    <row r="39" spans="1:28" s="227" customFormat="1" ht="76.5">
      <c r="A39" s="181" t="s">
        <v>763</v>
      </c>
      <c r="B39" s="182" t="s">
        <v>1099</v>
      </c>
      <c r="C39" s="186" t="s">
        <v>1754</v>
      </c>
      <c r="D39" s="230"/>
      <c r="E39" s="182" t="s">
        <v>859</v>
      </c>
      <c r="F39" s="182" t="s">
        <v>763</v>
      </c>
      <c r="G39" s="182" t="s">
        <v>13177</v>
      </c>
      <c r="H39" s="183" t="s">
        <v>15822</v>
      </c>
      <c r="I39" s="184" t="s">
        <v>1752</v>
      </c>
      <c r="J39" s="184" t="s">
        <v>1753</v>
      </c>
      <c r="K39" s="224"/>
      <c r="L39" s="224"/>
      <c r="M39" s="224"/>
      <c r="N39" s="224"/>
      <c r="O39" s="224"/>
      <c r="P39" s="185"/>
      <c r="Q39" s="225"/>
      <c r="R39" s="182" t="str">
        <f ca="1">IF(ISERROR($V39),"",OFFSET('Smelter Look-up'!$C$4,$V39-4,0)&amp;"")</f>
        <v>Thaisarco</v>
      </c>
      <c r="S39" s="181" t="str">
        <f t="shared" ca="1" si="3"/>
        <v>TH</v>
      </c>
      <c r="T39" s="181" t="str">
        <f ca="1">IF(B39="","",IF(ISERROR(MATCH($J39,SorP!$B$1:$B$6226,0)),"",INDIRECT("'SorP'!$A$"&amp;MATCH($S39&amp;$J39,SorP!C:C,0))))</f>
        <v>TH-83</v>
      </c>
      <c r="U39" s="201"/>
      <c r="V39" s="226">
        <f>IF(C39="",NA(),IF(OR(C39="Smelter not listed",C39="Smelter not yet identified"),MATCH($B39&amp;$D39,'Smelter Look-up'!$J:$J,0),MATCH($B39&amp;$C39,'Smelter Look-up'!$J:$J,0)))</f>
        <v>520</v>
      </c>
      <c r="X39" s="227">
        <f t="shared" si="4"/>
        <v>0</v>
      </c>
      <c r="AB39" s="228" t="str">
        <f t="shared" si="5"/>
        <v>TinThailand Smelting &amp; Refining Co Ltd</v>
      </c>
    </row>
    <row r="40" spans="1:28" s="227" customFormat="1" ht="76.5">
      <c r="A40" s="181" t="s">
        <v>764</v>
      </c>
      <c r="B40" s="182" t="s">
        <v>1099</v>
      </c>
      <c r="C40" s="186" t="s">
        <v>2484</v>
      </c>
      <c r="D40" s="230"/>
      <c r="E40" s="182" t="s">
        <v>1065</v>
      </c>
      <c r="F40" s="182" t="s">
        <v>764</v>
      </c>
      <c r="G40" s="182" t="s">
        <v>13177</v>
      </c>
      <c r="H40" s="183">
        <v>0</v>
      </c>
      <c r="I40" s="184" t="s">
        <v>1725</v>
      </c>
      <c r="J40" s="184" t="s">
        <v>1729</v>
      </c>
      <c r="K40" s="224"/>
      <c r="L40" s="224"/>
      <c r="M40" s="224"/>
      <c r="N40" s="224"/>
      <c r="O40" s="224"/>
      <c r="P40" s="185"/>
      <c r="Q40" s="225"/>
      <c r="R40" s="182" t="str">
        <f ca="1">IF(ISERROR($V40),"",OFFSET('Smelter Look-up'!$C$4,$V40-4,0)&amp;"")</f>
        <v>White Solder Metalurgia e Mineracao Ltda.</v>
      </c>
      <c r="S40" s="181" t="str">
        <f t="shared" ca="1" si="3"/>
        <v>BR</v>
      </c>
      <c r="T40" s="181" t="str">
        <f ca="1">IF(B40="","",IF(ISERROR(MATCH($J40,SorP!$B$1:$B$6226,0)),"",INDIRECT("'SorP'!$A$"&amp;MATCH($S40&amp;$J40,SorP!C:C,0))))</f>
        <v>BR-RO</v>
      </c>
      <c r="U40" s="201"/>
      <c r="V40" s="226">
        <f>IF(C40="",NA(),IF(OR(C40="Smelter not listed",C40="Smelter not yet identified"),MATCH($B40&amp;$D40,'Smelter Look-up'!$J:$J,0),MATCH($B40&amp;$C40,'Smelter Look-up'!$J:$J,0)))</f>
        <v>530</v>
      </c>
      <c r="X40" s="227">
        <f t="shared" si="4"/>
        <v>0</v>
      </c>
      <c r="AB40" s="228" t="str">
        <f t="shared" si="5"/>
        <v>TinWhite Solder Metalurgia e Mineracao Ltda.</v>
      </c>
    </row>
    <row r="41" spans="1:28" s="227" customFormat="1" ht="89.25">
      <c r="A41" s="181" t="s">
        <v>765</v>
      </c>
      <c r="B41" s="182" t="s">
        <v>1099</v>
      </c>
      <c r="C41" s="186" t="s">
        <v>2120</v>
      </c>
      <c r="D41" s="230"/>
      <c r="E41" s="182" t="s">
        <v>1069</v>
      </c>
      <c r="F41" s="182" t="s">
        <v>765</v>
      </c>
      <c r="G41" s="182" t="s">
        <v>13177</v>
      </c>
      <c r="H41" s="183">
        <v>0</v>
      </c>
      <c r="I41" s="184" t="s">
        <v>2398</v>
      </c>
      <c r="J41" s="184" t="s">
        <v>13540</v>
      </c>
      <c r="K41" s="224"/>
      <c r="L41" s="224"/>
      <c r="M41" s="224"/>
      <c r="N41" s="224"/>
      <c r="O41" s="224"/>
      <c r="P41" s="185"/>
      <c r="Q41" s="225"/>
      <c r="R41" s="182" t="str">
        <f ca="1">IF(ISERROR($V41),"",OFFSET('Smelter Look-up'!$C$4,$V41-4,0)&amp;"")</f>
        <v>Yunnan Chengfeng Non-ferrous Metals Co., Ltd.</v>
      </c>
      <c r="S41" s="181" t="str">
        <f t="shared" ca="1" si="3"/>
        <v>CN</v>
      </c>
      <c r="T41" s="181" t="str">
        <f ca="1">IF(B41="","",IF(ISERROR(MATCH($J41,SorP!$B$1:$B$6226,0)),"",INDIRECT("'SorP'!$A$"&amp;MATCH($S41&amp;$J41,SorP!C:C,0))))</f>
        <v>CN-YN</v>
      </c>
      <c r="U41" s="201"/>
      <c r="V41" s="226">
        <f>IF(C41="",NA(),IF(OR(C41="Smelter not listed",C41="Smelter not yet identified"),MATCH($B41&amp;$D41,'Smelter Look-up'!$J:$J,0),MATCH($B41&amp;$C41,'Smelter Look-up'!$J:$J,0)))</f>
        <v>539</v>
      </c>
      <c r="X41" s="227">
        <f t="shared" si="4"/>
        <v>0</v>
      </c>
      <c r="AB41" s="228" t="str">
        <f t="shared" si="5"/>
        <v>TinYunnan Chengfeng Non-ferrous Metals Co., Ltd.</v>
      </c>
    </row>
    <row r="42" spans="1:28" s="227" customFormat="1" ht="51">
      <c r="A42" s="181" t="s">
        <v>766</v>
      </c>
      <c r="B42" s="182" t="s">
        <v>1099</v>
      </c>
      <c r="C42" s="186" t="s">
        <v>42</v>
      </c>
      <c r="D42" s="230"/>
      <c r="E42" s="182" t="s">
        <v>1069</v>
      </c>
      <c r="F42" s="182" t="s">
        <v>766</v>
      </c>
      <c r="G42" s="182" t="s">
        <v>13177</v>
      </c>
      <c r="H42" s="183">
        <v>0</v>
      </c>
      <c r="I42" s="184" t="s">
        <v>2398</v>
      </c>
      <c r="J42" s="184" t="s">
        <v>13540</v>
      </c>
      <c r="K42" s="224"/>
      <c r="L42" s="224"/>
      <c r="M42" s="224"/>
      <c r="N42" s="224"/>
      <c r="O42" s="224"/>
      <c r="P42" s="185"/>
      <c r="Q42" s="225"/>
      <c r="R42" s="182" t="str">
        <f ca="1">IF(ISERROR($V42),"",OFFSET('Smelter Look-up'!$C$4,$V42-4,0)&amp;"")</f>
        <v>Tin Smelting Branch of Yunnan Tin Co., Ltd.</v>
      </c>
      <c r="S42" s="181" t="str">
        <f t="shared" ca="1" si="3"/>
        <v>CN</v>
      </c>
      <c r="T42" s="181" t="str">
        <f ca="1">IF(B42="","",IF(ISERROR(MATCH($J42,SorP!$B$1:$B$6226,0)),"",INDIRECT("'SorP'!$A$"&amp;MATCH($S42&amp;$J42,SorP!C:C,0))))</f>
        <v>CN-YN</v>
      </c>
      <c r="U42" s="201"/>
      <c r="V42" s="226">
        <f>IF(C42="",NA(),IF(OR(C42="Smelter not listed",C42="Smelter not yet identified"),MATCH($B42&amp;$D42,'Smelter Look-up'!$J:$J,0),MATCH($B42&amp;$C42,'Smelter Look-up'!$J:$J,0)))</f>
        <v>548</v>
      </c>
      <c r="X42" s="227">
        <f t="shared" si="4"/>
        <v>0</v>
      </c>
      <c r="AB42" s="228" t="str">
        <f t="shared" si="5"/>
        <v>TinYuntinic Resources</v>
      </c>
    </row>
    <row r="43" spans="1:28" s="227" customFormat="1" ht="76.5">
      <c r="A43" s="181" t="s">
        <v>131</v>
      </c>
      <c r="B43" s="182" t="s">
        <v>1099</v>
      </c>
      <c r="C43" s="186" t="s">
        <v>2121</v>
      </c>
      <c r="D43" s="230"/>
      <c r="E43" s="182" t="s">
        <v>1065</v>
      </c>
      <c r="F43" s="182" t="s">
        <v>131</v>
      </c>
      <c r="G43" s="182" t="s">
        <v>13177</v>
      </c>
      <c r="H43" s="183">
        <v>0</v>
      </c>
      <c r="I43" s="184" t="s">
        <v>1683</v>
      </c>
      <c r="J43" s="184" t="s">
        <v>1515</v>
      </c>
      <c r="K43" s="224"/>
      <c r="L43" s="224"/>
      <c r="M43" s="224"/>
      <c r="N43" s="224"/>
      <c r="O43" s="224"/>
      <c r="P43" s="185"/>
      <c r="Q43" s="225"/>
      <c r="R43" s="182" t="str">
        <f ca="1">IF(ISERROR($V43),"",OFFSET('Smelter Look-up'!$C$4,$V43-4,0)&amp;"")</f>
        <v>Magnu's Minerais Metais e Ligas Ltda.</v>
      </c>
      <c r="S43" s="181" t="str">
        <f t="shared" ca="1" si="3"/>
        <v>BR</v>
      </c>
      <c r="T43" s="181" t="str">
        <f ca="1">IF(B43="","",IF(ISERROR(MATCH($J43,SorP!$B$1:$B$6226,0)),"",INDIRECT("'SorP'!$A$"&amp;MATCH($S43&amp;$J43,SorP!C:C,0))))</f>
        <v>BR-MG</v>
      </c>
      <c r="U43" s="201"/>
      <c r="V43" s="226">
        <f>IF(C43="",NA(),IF(OR(C43="Smelter not listed",C43="Smelter not yet identified"),MATCH($B43&amp;$D43,'Smelter Look-up'!$J:$J,0),MATCH($B43&amp;$C43,'Smelter Look-up'!$J:$J,0)))</f>
        <v>467</v>
      </c>
      <c r="X43" s="227">
        <f t="shared" si="4"/>
        <v>0</v>
      </c>
      <c r="AB43" s="228" t="str">
        <f t="shared" si="5"/>
        <v>TinMagnu's Minerais Metais e Ligas Ltda.</v>
      </c>
    </row>
    <row r="44" spans="1:28" s="227" customFormat="1" ht="63.75">
      <c r="A44" s="181" t="s">
        <v>1368</v>
      </c>
      <c r="B44" s="182" t="s">
        <v>1099</v>
      </c>
      <c r="C44" s="186" t="s">
        <v>1367</v>
      </c>
      <c r="D44" s="230"/>
      <c r="E44" s="182" t="s">
        <v>1074</v>
      </c>
      <c r="F44" s="182" t="s">
        <v>1368</v>
      </c>
      <c r="G44" s="182" t="s">
        <v>13177</v>
      </c>
      <c r="H44" s="183">
        <v>0</v>
      </c>
      <c r="I44" s="184" t="s">
        <v>1726</v>
      </c>
      <c r="J44" s="184" t="s">
        <v>12799</v>
      </c>
      <c r="K44" s="224"/>
      <c r="L44" s="224"/>
      <c r="M44" s="224"/>
      <c r="N44" s="224"/>
      <c r="O44" s="224"/>
      <c r="P44" s="185"/>
      <c r="Q44" s="225"/>
      <c r="R44" s="182" t="str">
        <f ca="1">IF(ISERROR($V44),"",OFFSET('Smelter Look-up'!$C$4,$V44-4,0)&amp;"")</f>
        <v>PT ATD Makmur Mandiri Jaya</v>
      </c>
      <c r="S44" s="181" t="str">
        <f t="shared" ca="1" si="3"/>
        <v>ID</v>
      </c>
      <c r="T44" s="181" t="str">
        <f ca="1">IF(B44="","",IF(ISERROR(MATCH($J44,SorP!$B$1:$B$6226,0)),"",INDIRECT("'SorP'!$A$"&amp;MATCH($S44&amp;$J44,SorP!C:C,0))))</f>
        <v>ID-BB</v>
      </c>
      <c r="U44" s="201"/>
      <c r="V44" s="226">
        <f>IF(C44="",NA(),IF(OR(C44="Smelter not listed",C44="Smelter not yet identified"),MATCH($B44&amp;$D44,'Smelter Look-up'!$J:$J,0),MATCH($B44&amp;$C44,'Smelter Look-up'!$J:$J,0)))</f>
        <v>499</v>
      </c>
      <c r="X44" s="227">
        <f t="shared" si="4"/>
        <v>0</v>
      </c>
      <c r="AB44" s="228" t="str">
        <f t="shared" si="5"/>
        <v>TinPT ATD Makmur Mandiri Jaya</v>
      </c>
    </row>
    <row r="45" spans="1:28" s="227" customFormat="1" ht="38.25">
      <c r="A45" s="181" t="s">
        <v>1772</v>
      </c>
      <c r="B45" s="182" t="s">
        <v>1099</v>
      </c>
      <c r="C45" s="186" t="s">
        <v>15341</v>
      </c>
      <c r="D45" s="230"/>
      <c r="E45" s="182" t="s">
        <v>1064</v>
      </c>
      <c r="F45" s="182" t="s">
        <v>1772</v>
      </c>
      <c r="G45" s="182" t="s">
        <v>13177</v>
      </c>
      <c r="H45" s="183">
        <v>0</v>
      </c>
      <c r="I45" s="184" t="s">
        <v>1773</v>
      </c>
      <c r="J45" s="184" t="s">
        <v>3104</v>
      </c>
      <c r="K45" s="224"/>
      <c r="L45" s="224"/>
      <c r="M45" s="224"/>
      <c r="N45" s="224"/>
      <c r="O45" s="224"/>
      <c r="P45" s="185"/>
      <c r="Q45" s="225"/>
      <c r="R45" s="182" t="str">
        <f ca="1">IF(ISERROR($V45),"",OFFSET('Smelter Look-up'!$C$4,$V45-4,0)&amp;"")</f>
        <v>Aurubis Beerse</v>
      </c>
      <c r="S45" s="181" t="str">
        <f t="shared" ca="1" si="3"/>
        <v>BE</v>
      </c>
      <c r="T45" s="181" t="str">
        <f ca="1">IF(B45="","",IF(ISERROR(MATCH($J45,SorP!$B$1:$B$6226,0)),"",INDIRECT("'SorP'!$A$"&amp;MATCH($S45&amp;$J45,SorP!C:C,0))))</f>
        <v>BE-VAN</v>
      </c>
      <c r="U45" s="201"/>
      <c r="V45" s="226">
        <f>IF(C45="",NA(),IF(OR(C45="Smelter not listed",C45="Smelter not yet identified"),MATCH($B45&amp;$D45,'Smelter Look-up'!$J:$J,0),MATCH($B45&amp;$C45,'Smelter Look-up'!$J:$J,0)))</f>
        <v>404</v>
      </c>
      <c r="X45" s="227">
        <f t="shared" si="4"/>
        <v>0</v>
      </c>
      <c r="AB45" s="228" t="str">
        <f t="shared" si="5"/>
        <v>TinAurubis Beerse</v>
      </c>
    </row>
    <row r="46" spans="1:28" s="227" customFormat="1" ht="89.25">
      <c r="A46" s="181" t="s">
        <v>2481</v>
      </c>
      <c r="B46" s="182" t="s">
        <v>1099</v>
      </c>
      <c r="C46" s="186" t="s">
        <v>2480</v>
      </c>
      <c r="D46" s="230"/>
      <c r="E46" s="182" t="s">
        <v>1069</v>
      </c>
      <c r="F46" s="182" t="s">
        <v>2481</v>
      </c>
      <c r="G46" s="182" t="s">
        <v>13177</v>
      </c>
      <c r="H46" s="183">
        <v>0</v>
      </c>
      <c r="I46" s="184" t="s">
        <v>1781</v>
      </c>
      <c r="J46" s="184" t="s">
        <v>13536</v>
      </c>
      <c r="K46" s="224"/>
      <c r="L46" s="224"/>
      <c r="M46" s="224"/>
      <c r="N46" s="224"/>
      <c r="O46" s="224"/>
      <c r="P46" s="185"/>
      <c r="Q46" s="225"/>
      <c r="R46" s="182" t="str">
        <f ca="1">IF(ISERROR($V46),"",OFFSET('Smelter Look-up'!$C$4,$V46-4,0)&amp;"")</f>
        <v>Guangdong Hanhe Non-Ferrous Metal Co., Ltd.</v>
      </c>
      <c r="S46" s="181" t="str">
        <f t="shared" ca="1" si="3"/>
        <v>CN</v>
      </c>
      <c r="T46" s="181" t="str">
        <f ca="1">IF(B46="","",IF(ISERROR(MATCH($J46,SorP!$B$1:$B$6226,0)),"",INDIRECT("'SorP'!$A$"&amp;MATCH($S46&amp;$J46,SorP!C:C,0))))</f>
        <v>CN-GD</v>
      </c>
      <c r="U46" s="201"/>
      <c r="V46" s="226">
        <f>IF(C46="",NA(),IF(OR(C46="Smelter not listed",C46="Smelter not yet identified"),MATCH($B46&amp;$D46,'Smelter Look-up'!$J:$J,0),MATCH($B46&amp;$C46,'Smelter Look-up'!$J:$J,0)))</f>
        <v>450</v>
      </c>
      <c r="X46" s="227">
        <f t="shared" si="4"/>
        <v>0</v>
      </c>
      <c r="AB46" s="228" t="str">
        <f t="shared" si="5"/>
        <v>TinGuangdong Hanhe Non-Ferrous Metal Co., Ltd.</v>
      </c>
    </row>
    <row r="47" spans="1:28" s="227" customFormat="1" ht="76.5">
      <c r="A47" s="181" t="s">
        <v>12877</v>
      </c>
      <c r="B47" s="182" t="s">
        <v>1099</v>
      </c>
      <c r="C47" s="186" t="s">
        <v>12876</v>
      </c>
      <c r="D47" s="230"/>
      <c r="E47" s="182" t="s">
        <v>1069</v>
      </c>
      <c r="F47" s="182" t="s">
        <v>12877</v>
      </c>
      <c r="G47" s="182" t="s">
        <v>13177</v>
      </c>
      <c r="H47" s="183">
        <v>0</v>
      </c>
      <c r="I47" s="184" t="s">
        <v>12893</v>
      </c>
      <c r="J47" s="184" t="s">
        <v>13514</v>
      </c>
      <c r="K47" s="224"/>
      <c r="L47" s="224"/>
      <c r="M47" s="224"/>
      <c r="N47" s="224"/>
      <c r="O47" s="224"/>
      <c r="P47" s="185"/>
      <c r="Q47" s="225"/>
      <c r="R47" s="182" t="str">
        <f ca="1">IF(ISERROR($V47),"",OFFSET('Smelter Look-up'!$C$4,$V47-4,0)&amp;"")</f>
        <v>Chifeng Dajingzi Tin Industry Co., Ltd.</v>
      </c>
      <c r="S47" s="181" t="str">
        <f t="shared" ca="1" si="3"/>
        <v>CN</v>
      </c>
      <c r="T47" s="181" t="str">
        <f ca="1">IF(B47="","",IF(ISERROR(MATCH($J47,SorP!$B$1:$B$6226,0)),"",INDIRECT("'SorP'!$A$"&amp;MATCH($S47&amp;$J47,SorP!C:C,0))))</f>
        <v>CN-NM</v>
      </c>
      <c r="U47" s="201"/>
      <c r="V47" s="226">
        <f>IF(C47="",NA(),IF(OR(C47="Smelter not listed",C47="Smelter not yet identified"),MATCH($B47&amp;$D47,'Smelter Look-up'!$J:$J,0),MATCH($B47&amp;$C47,'Smelter Look-up'!$J:$J,0)))</f>
        <v>409</v>
      </c>
      <c r="X47" s="227">
        <f t="shared" si="4"/>
        <v>0</v>
      </c>
      <c r="AB47" s="228" t="str">
        <f t="shared" si="5"/>
        <v>TinChifeng Dajingzi Tin Industry Co., Ltd.</v>
      </c>
    </row>
    <row r="48" spans="1:28" s="227" customFormat="1" ht="51">
      <c r="A48" s="181" t="s">
        <v>13122</v>
      </c>
      <c r="B48" s="182" t="s">
        <v>1099</v>
      </c>
      <c r="C48" s="186" t="s">
        <v>13121</v>
      </c>
      <c r="D48" s="230"/>
      <c r="E48" s="182" t="s">
        <v>2384</v>
      </c>
      <c r="F48" s="182" t="s">
        <v>13122</v>
      </c>
      <c r="G48" s="182" t="s">
        <v>13177</v>
      </c>
      <c r="H48" s="183">
        <v>0</v>
      </c>
      <c r="I48" s="184" t="s">
        <v>13123</v>
      </c>
      <c r="J48" s="184" t="s">
        <v>1699</v>
      </c>
      <c r="K48" s="224"/>
      <c r="L48" s="224"/>
      <c r="M48" s="224"/>
      <c r="N48" s="224"/>
      <c r="O48" s="224"/>
      <c r="P48" s="185"/>
      <c r="Q48" s="225"/>
      <c r="R48" s="182" t="str">
        <f ca="1">IF(ISERROR($V48),"",OFFSET('Smelter Look-up'!$C$4,$V48-4,0)&amp;"")</f>
        <v>Tin Technology &amp; Refining</v>
      </c>
      <c r="S48" s="181" t="str">
        <f t="shared" ref="S48" ca="1" si="6">IF(B48="","",IF(ISERROR(MATCH($E48,CL,0)),"Unknown",INDIRECT("'C'!$A$"&amp;MATCH($E48,CL,0)+1)))</f>
        <v>US</v>
      </c>
      <c r="T48" s="181" t="str">
        <f ca="1">IF(B48="","",IF(ISERROR(MATCH($J48,SorP!$B$1:$B$6226,0)),"",INDIRECT("'SorP'!$A$"&amp;MATCH($S48&amp;$J48,SorP!C:C,0))))</f>
        <v>US-PA</v>
      </c>
      <c r="U48" s="201"/>
      <c r="V48" s="226">
        <f>IF(C48="",NA(),IF(OR(C48="Smelter not listed",C48="Smelter not yet identified"),MATCH($B48&amp;$D48,'Smelter Look-up'!$J:$J,0),MATCH($B48&amp;$C48,'Smelter Look-up'!$J:$J,0)))</f>
        <v>525</v>
      </c>
      <c r="X48" s="227">
        <f t="shared" ref="X48" si="7">IF(AND(C48="Smelter not listed",OR(LEN(D48)=0,LEN(E48)=0)),1,0)</f>
        <v>0</v>
      </c>
      <c r="AB48" s="228" t="str">
        <f t="shared" ref="AB48" si="8">B48&amp;C48</f>
        <v>TinTin Technology &amp; Refining</v>
      </c>
    </row>
    <row r="49" spans="1:28" s="227" customFormat="1" ht="38.25">
      <c r="A49" s="181" t="s">
        <v>13774</v>
      </c>
      <c r="B49" s="182" t="s">
        <v>1099</v>
      </c>
      <c r="C49" s="186" t="s">
        <v>13760</v>
      </c>
      <c r="D49" s="230"/>
      <c r="E49" s="182" t="s">
        <v>13050</v>
      </c>
      <c r="F49" s="182" t="s">
        <v>13774</v>
      </c>
      <c r="G49" s="182" t="s">
        <v>13177</v>
      </c>
      <c r="H49" s="183">
        <v>0</v>
      </c>
      <c r="I49" s="184" t="s">
        <v>13785</v>
      </c>
      <c r="J49" s="184" t="s">
        <v>10012</v>
      </c>
      <c r="K49" s="224"/>
      <c r="L49" s="224"/>
      <c r="M49" s="224"/>
      <c r="N49" s="224"/>
      <c r="O49" s="224"/>
      <c r="P49" s="185"/>
      <c r="Q49" s="225"/>
      <c r="R49" s="182" t="str">
        <f ca="1">IF(ISERROR($V49),"",OFFSET('Smelter Look-up'!$C$4,$V49-4,0)&amp;"")</f>
        <v>Luna Smelter, Ltd.</v>
      </c>
      <c r="S49" s="181" t="str">
        <f t="shared" ref="S49:S79" ca="1" si="9">IF(B49="","",IF(ISERROR(MATCH($E49,CL,0)),"Unknown",INDIRECT("'C'!$A$"&amp;MATCH($E49,CL,0)+1)))</f>
        <v>RW</v>
      </c>
      <c r="T49" s="181" t="str">
        <f ca="1">IF(B49="","",IF(ISERROR(MATCH($J49,SorP!$B$1:$B$6226,0)),"",INDIRECT("'SorP'!$A$"&amp;MATCH($S49&amp;$J49,SorP!C:C,0))))</f>
        <v>RW-01</v>
      </c>
      <c r="U49" s="201"/>
      <c r="V49" s="226">
        <f>IF(C49="",NA(),IF(OR(C49="Smelter not listed",C49="Smelter not yet identified"),MATCH($B49&amp;$D49,'Smelter Look-up'!$J:$J,0),MATCH($B49&amp;$C49,'Smelter Look-up'!$J:$J,0)))</f>
        <v>465</v>
      </c>
      <c r="X49" s="227">
        <f t="shared" ref="X49:X79" si="10">IF(AND(C49="Smelter not listed",OR(LEN(D49)=0,LEN(E49)=0)),1,0)</f>
        <v>0</v>
      </c>
      <c r="AB49" s="228" t="str">
        <f t="shared" ref="AB49:AB79" si="11">B49&amp;C49</f>
        <v>TinLuna Smelter, Ltd.</v>
      </c>
    </row>
    <row r="50" spans="1:28" s="227" customFormat="1" ht="63.75">
      <c r="A50" s="181" t="s">
        <v>13775</v>
      </c>
      <c r="B50" s="182" t="s">
        <v>1099</v>
      </c>
      <c r="C50" s="186" t="s">
        <v>13761</v>
      </c>
      <c r="D50" s="230"/>
      <c r="E50" s="182" t="s">
        <v>1074</v>
      </c>
      <c r="F50" s="182" t="s">
        <v>13775</v>
      </c>
      <c r="G50" s="182" t="s">
        <v>13177</v>
      </c>
      <c r="H50" s="183">
        <v>0</v>
      </c>
      <c r="I50" s="184" t="s">
        <v>14989</v>
      </c>
      <c r="J50" s="184" t="s">
        <v>12799</v>
      </c>
      <c r="K50" s="224"/>
      <c r="L50" s="224"/>
      <c r="M50" s="224"/>
      <c r="N50" s="224"/>
      <c r="O50" s="224"/>
      <c r="P50" s="185"/>
      <c r="Q50" s="225"/>
      <c r="R50" s="182" t="str">
        <f ca="1">IF(ISERROR($V50),"",OFFSET('Smelter Look-up'!$C$4,$V50-4,0)&amp;"")</f>
        <v>PT Mitra Sukses Globalindo</v>
      </c>
      <c r="S50" s="181" t="str">
        <f t="shared" ca="1" si="9"/>
        <v>ID</v>
      </c>
      <c r="T50" s="181" t="str">
        <f ca="1">IF(B50="","",IF(ISERROR(MATCH($J50,SorP!$B$1:$B$6226,0)),"",INDIRECT("'SorP'!$A$"&amp;MATCH($S50&amp;$J50,SorP!C:C,0))))</f>
        <v>ID-BB</v>
      </c>
      <c r="U50" s="201"/>
      <c r="V50" s="226">
        <f>IF(C50="",NA(),IF(OR(C50="Smelter not listed",C50="Smelter not yet identified"),MATCH($B50&amp;$D50,'Smelter Look-up'!$J:$J,0),MATCH($B50&amp;$C50,'Smelter Look-up'!$J:$J,0)))</f>
        <v>503</v>
      </c>
      <c r="X50" s="227">
        <f t="shared" si="10"/>
        <v>0</v>
      </c>
      <c r="AB50" s="228" t="str">
        <f t="shared" si="11"/>
        <v>TinPT Mitra Sukses Globalindo</v>
      </c>
    </row>
    <row r="51" spans="1:28" s="227" customFormat="1" ht="38.25">
      <c r="A51" s="181" t="s">
        <v>14958</v>
      </c>
      <c r="B51" s="182" t="s">
        <v>1099</v>
      </c>
      <c r="C51" s="186" t="s">
        <v>14957</v>
      </c>
      <c r="D51" s="230"/>
      <c r="E51" s="182" t="s">
        <v>1071</v>
      </c>
      <c r="F51" s="182" t="s">
        <v>14958</v>
      </c>
      <c r="G51" s="182" t="s">
        <v>13177</v>
      </c>
      <c r="H51" s="183">
        <v>0</v>
      </c>
      <c r="I51" s="184" t="s">
        <v>15696</v>
      </c>
      <c r="J51" s="184" t="s">
        <v>3602</v>
      </c>
      <c r="K51" s="224"/>
      <c r="L51" s="224"/>
      <c r="M51" s="224"/>
      <c r="N51" s="224"/>
      <c r="O51" s="224"/>
      <c r="P51" s="185"/>
      <c r="Q51" s="225"/>
      <c r="R51" s="182" t="str">
        <f ca="1">IF(ISERROR($V51),"",OFFSET('Smelter Look-up'!$C$4,$V51-4,0)&amp;"")</f>
        <v>CRM Synergies</v>
      </c>
      <c r="S51" s="181" t="str">
        <f t="shared" ca="1" si="9"/>
        <v>ES</v>
      </c>
      <c r="T51" s="181" t="str">
        <f ca="1">IF(B51="","",IF(ISERROR(MATCH($J51,SorP!$B$1:$B$6226,0)),"",INDIRECT("'SorP'!$A$"&amp;MATCH($S51&amp;$J51,SorP!C:C,0))))</f>
        <v>ES-TO</v>
      </c>
      <c r="U51" s="201"/>
      <c r="V51" s="226">
        <f>IF(C51="",NA(),IF(OR(C51="Smelter not listed",C51="Smelter not yet identified"),MATCH($B51&amp;$D51,'Smelter Look-up'!$J:$J,0),MATCH($B51&amp;$C51,'Smelter Look-up'!$J:$J,0)))</f>
        <v>419</v>
      </c>
      <c r="X51" s="227">
        <f t="shared" si="10"/>
        <v>0</v>
      </c>
      <c r="AB51" s="228" t="str">
        <f t="shared" si="11"/>
        <v>TinCRM Synergies</v>
      </c>
    </row>
    <row r="52" spans="1:28" s="227" customFormat="1" ht="38.25">
      <c r="A52" s="181" t="s">
        <v>15829</v>
      </c>
      <c r="B52" s="182" t="s">
        <v>1099</v>
      </c>
      <c r="C52" s="186" t="s">
        <v>15830</v>
      </c>
      <c r="D52" s="230"/>
      <c r="E52" s="182" t="s">
        <v>1083</v>
      </c>
      <c r="F52" s="182" t="s">
        <v>15829</v>
      </c>
      <c r="G52" s="182" t="s">
        <v>13177</v>
      </c>
      <c r="H52" s="183"/>
      <c r="I52" s="184" t="s">
        <v>8210</v>
      </c>
      <c r="J52" s="184" t="s">
        <v>8210</v>
      </c>
      <c r="K52" s="224"/>
      <c r="L52" s="224"/>
      <c r="M52" s="224"/>
      <c r="N52" s="224"/>
      <c r="O52" s="224"/>
      <c r="P52" s="185"/>
      <c r="Q52" s="225"/>
      <c r="R52" s="182" t="str">
        <f ca="1">IF(ISERROR($V52),"",OFFSET('Smelter Look-up'!$C$4,$V52-4,0)&amp;"")</f>
        <v/>
      </c>
      <c r="S52" s="181" t="str">
        <f t="shared" ca="1" si="9"/>
        <v>MM</v>
      </c>
      <c r="T52" s="181" t="str">
        <f ca="1">IF(B52="","",IF(ISERROR(MATCH($J52,SorP!$B$1:$B$6226,0)),"",INDIRECT("'SorP'!$A$"&amp;MATCH($S52&amp;$J52,SorP!C:C,0))))</f>
        <v>MM-06</v>
      </c>
      <c r="U52" s="201"/>
      <c r="V52" s="226" t="e">
        <f>IF(C52="",NA(),IF(OR(C52="Smelter not listed",C52="Smelter not yet identified"),MATCH($B52&amp;$D52,'Smelter Look-up'!$J:$J,0),MATCH($B52&amp;$C52,'Smelter Look-up'!$J:$J,0)))</f>
        <v>#N/A</v>
      </c>
      <c r="X52" s="227">
        <f t="shared" si="10"/>
        <v>0</v>
      </c>
      <c r="AB52" s="228" t="str">
        <f t="shared" si="11"/>
        <v>TinDS Myanmar</v>
      </c>
    </row>
    <row r="53" spans="1:28" s="227" customFormat="1" ht="63.75">
      <c r="A53" s="181" t="s">
        <v>15347</v>
      </c>
      <c r="B53" s="182" t="s">
        <v>1099</v>
      </c>
      <c r="C53" s="186" t="s">
        <v>15346</v>
      </c>
      <c r="D53" s="230"/>
      <c r="E53" s="182" t="s">
        <v>12925</v>
      </c>
      <c r="F53" s="182" t="s">
        <v>15347</v>
      </c>
      <c r="G53" s="182" t="s">
        <v>13177</v>
      </c>
      <c r="H53" s="183">
        <v>0</v>
      </c>
      <c r="I53" s="184" t="s">
        <v>15352</v>
      </c>
      <c r="J53" s="184" t="s">
        <v>12746</v>
      </c>
      <c r="K53" s="224"/>
      <c r="L53" s="224"/>
      <c r="M53" s="224"/>
      <c r="N53" s="224"/>
      <c r="O53" s="224"/>
      <c r="P53" s="185"/>
      <c r="Q53" s="225"/>
      <c r="R53" s="182" t="str">
        <f ca="1">IF(ISERROR($V53),"",OFFSET('Smelter Look-up'!$C$4,$V53-4,0)&amp;"")</f>
        <v>Mining Minerals Resources SARL</v>
      </c>
      <c r="S53" s="181" t="str">
        <f t="shared" ca="1" si="9"/>
        <v>CD</v>
      </c>
      <c r="T53" s="181" t="str">
        <f ca="1">IF(B53="","",IF(ISERROR(MATCH($J53,SorP!$B$1:$B$6226,0)),"",INDIRECT("'SorP'!$A$"&amp;MATCH($S53&amp;$J53,SorP!C:C,0))))</f>
        <v>CD-HK</v>
      </c>
      <c r="U53" s="201"/>
      <c r="V53" s="226">
        <f>IF(C53="",NA(),IF(OR(C53="Smelter not listed",C53="Smelter not yet identified"),MATCH($B53&amp;$D53,'Smelter Look-up'!$J:$J,0),MATCH($B53&amp;$C53,'Smelter Look-up'!$J:$J,0)))</f>
        <v>480</v>
      </c>
      <c r="X53" s="227">
        <f t="shared" si="10"/>
        <v>0</v>
      </c>
      <c r="AB53" s="228" t="str">
        <f t="shared" si="11"/>
        <v>TinMining Minerals Resources SARL</v>
      </c>
    </row>
    <row r="54" spans="1:28" s="227" customFormat="1" ht="102">
      <c r="A54" s="181" t="s">
        <v>15635</v>
      </c>
      <c r="B54" s="182" t="s">
        <v>1099</v>
      </c>
      <c r="C54" s="186" t="s">
        <v>15634</v>
      </c>
      <c r="D54" s="230"/>
      <c r="E54" s="182" t="s">
        <v>1084</v>
      </c>
      <c r="F54" s="182" t="s">
        <v>15635</v>
      </c>
      <c r="G54" s="182" t="s">
        <v>13177</v>
      </c>
      <c r="H54" s="183">
        <v>0</v>
      </c>
      <c r="I54" s="184" t="s">
        <v>15645</v>
      </c>
      <c r="J54" s="184" t="s">
        <v>8641</v>
      </c>
      <c r="K54" s="224"/>
      <c r="L54" s="224"/>
      <c r="M54" s="224"/>
      <c r="N54" s="224"/>
      <c r="O54" s="224"/>
      <c r="P54" s="185"/>
      <c r="Q54" s="225"/>
      <c r="R54" s="182" t="str">
        <f ca="1">IF(ISERROR($V54),"",OFFSET('Smelter Look-up'!$C$4,$V54-4,0)&amp;"")</f>
        <v>Malaysia Smelting Corporation Berhad (Port Klang)</v>
      </c>
      <c r="S54" s="181" t="str">
        <f t="shared" ca="1" si="9"/>
        <v>MY</v>
      </c>
      <c r="T54" s="181" t="str">
        <f ca="1">IF(B54="","",IF(ISERROR(MATCH($J54,SorP!$B$1:$B$6226,0)),"",INDIRECT("'SorP'!$A$"&amp;MATCH($S54&amp;$J54,SorP!C:C,0))))</f>
        <v>MY-10</v>
      </c>
      <c r="U54" s="201"/>
      <c r="V54" s="226">
        <f>IF(C54="",NA(),IF(OR(C54="Smelter not listed",C54="Smelter not yet identified"),MATCH($B54&amp;$D54,'Smelter Look-up'!$J:$J,0),MATCH($B54&amp;$C54,'Smelter Look-up'!$J:$J,0)))</f>
        <v>469</v>
      </c>
      <c r="X54" s="227">
        <f t="shared" si="10"/>
        <v>0</v>
      </c>
      <c r="AB54" s="228" t="str">
        <f t="shared" si="11"/>
        <v>TinMalaysia Smelting Corporation Berhad (Port Klang)</v>
      </c>
    </row>
    <row r="55" spans="1:28" s="227" customFormat="1" ht="63.75">
      <c r="A55" s="181" t="s">
        <v>633</v>
      </c>
      <c r="B55" s="182" t="s">
        <v>1098</v>
      </c>
      <c r="C55" s="186" t="s">
        <v>2095</v>
      </c>
      <c r="D55" s="230"/>
      <c r="E55" s="182" t="s">
        <v>1077</v>
      </c>
      <c r="F55" s="182" t="s">
        <v>633</v>
      </c>
      <c r="G55" s="182" t="s">
        <v>13177</v>
      </c>
      <c r="H55" s="183">
        <v>0</v>
      </c>
      <c r="I55" s="184" t="s">
        <v>1508</v>
      </c>
      <c r="J55" s="184" t="s">
        <v>1509</v>
      </c>
      <c r="K55" s="224"/>
      <c r="L55" s="224"/>
      <c r="M55" s="224"/>
      <c r="N55" s="224"/>
      <c r="O55" s="224"/>
      <c r="P55" s="185"/>
      <c r="Q55" s="225"/>
      <c r="R55" s="182" t="str">
        <f ca="1">IF(ISERROR($V55),"",OFFSET('Smelter Look-up'!$C$4,$V55-4,0)&amp;"")</f>
        <v>Aida Chemical Industries Co., Ltd.</v>
      </c>
      <c r="S55" s="181" t="str">
        <f t="shared" ca="1" si="9"/>
        <v>JP</v>
      </c>
      <c r="T55" s="181" t="str">
        <f ca="1">IF(B55="","",IF(ISERROR(MATCH($J55,SorP!$B$1:$B$6226,0)),"",INDIRECT("'SorP'!$A$"&amp;MATCH($S55&amp;$J55,SorP!C:C,0))))</f>
        <v>JP-13</v>
      </c>
      <c r="U55" s="201"/>
      <c r="V55" s="226">
        <f>IF(C55="",NA(),IF(OR(C55="Smelter not listed",C55="Smelter not yet identified"),MATCH($B55&amp;$D55,'Smelter Look-up'!$J:$J,0),MATCH($B55&amp;$C55,'Smelter Look-up'!$J:$J,0)))</f>
        <v>13</v>
      </c>
      <c r="X55" s="227">
        <f t="shared" si="10"/>
        <v>0</v>
      </c>
      <c r="AB55" s="228" t="str">
        <f t="shared" si="11"/>
        <v>GoldAida Chemical Industries Co., Ltd.</v>
      </c>
    </row>
    <row r="56" spans="1:28" s="227" customFormat="1" ht="25.5">
      <c r="A56" s="181" t="s">
        <v>634</v>
      </c>
      <c r="B56" s="182" t="s">
        <v>1098</v>
      </c>
      <c r="C56" s="186" t="s">
        <v>15276</v>
      </c>
      <c r="D56" s="230"/>
      <c r="E56" s="182" t="s">
        <v>1070</v>
      </c>
      <c r="F56" s="182" t="s">
        <v>634</v>
      </c>
      <c r="G56" s="182" t="s">
        <v>13177</v>
      </c>
      <c r="H56" s="183">
        <v>0</v>
      </c>
      <c r="I56" s="184" t="s">
        <v>1510</v>
      </c>
      <c r="J56" s="184" t="s">
        <v>1511</v>
      </c>
      <c r="K56" s="224"/>
      <c r="L56" s="224"/>
      <c r="M56" s="224"/>
      <c r="N56" s="224"/>
      <c r="O56" s="224"/>
      <c r="P56" s="185"/>
      <c r="Q56" s="225"/>
      <c r="R56" s="182" t="str">
        <f ca="1">IF(ISERROR($V56),"",OFFSET('Smelter Look-up'!$C$4,$V56-4,0)&amp;"")</f>
        <v>Agosi AG</v>
      </c>
      <c r="S56" s="181" t="str">
        <f t="shared" ca="1" si="9"/>
        <v>DE</v>
      </c>
      <c r="T56" s="181" t="str">
        <f ca="1">IF(B56="","",IF(ISERROR(MATCH($J56,SorP!$B$1:$B$6226,0)),"",INDIRECT("'SorP'!$A$"&amp;MATCH($S56&amp;$J56,SorP!C:C,0))))</f>
        <v>DE-BW</v>
      </c>
      <c r="U56" s="201"/>
      <c r="V56" s="226">
        <f>IF(C56="",NA(),IF(OR(C56="Smelter not listed",C56="Smelter not yet identified"),MATCH($B56&amp;$D56,'Smelter Look-up'!$J:$J,0),MATCH($B56&amp;$C56,'Smelter Look-up'!$J:$J,0)))</f>
        <v>10</v>
      </c>
      <c r="X56" s="227">
        <f t="shared" si="10"/>
        <v>0</v>
      </c>
      <c r="AB56" s="228" t="str">
        <f t="shared" si="11"/>
        <v>GoldAgosi AG</v>
      </c>
    </row>
    <row r="57" spans="1:28" s="227" customFormat="1" ht="89.25">
      <c r="A57" s="181" t="s">
        <v>636</v>
      </c>
      <c r="B57" s="182" t="s">
        <v>1098</v>
      </c>
      <c r="C57" s="186" t="s">
        <v>12375</v>
      </c>
      <c r="D57" s="230"/>
      <c r="E57" s="182" t="s">
        <v>1065</v>
      </c>
      <c r="F57" s="182" t="s">
        <v>636</v>
      </c>
      <c r="G57" s="182" t="s">
        <v>13177</v>
      </c>
      <c r="H57" s="183">
        <v>0</v>
      </c>
      <c r="I57" s="184" t="s">
        <v>1514</v>
      </c>
      <c r="J57" s="184" t="s">
        <v>1515</v>
      </c>
      <c r="K57" s="224"/>
      <c r="L57" s="224"/>
      <c r="M57" s="224"/>
      <c r="N57" s="224"/>
      <c r="O57" s="224"/>
      <c r="P57" s="185"/>
      <c r="Q57" s="225"/>
      <c r="R57" s="182" t="str">
        <f ca="1">IF(ISERROR($V57),"",OFFSET('Smelter Look-up'!$C$4,$V57-4,0)&amp;"")</f>
        <v>AngloGold Ashanti Corrego do Sitio Mineracao</v>
      </c>
      <c r="S57" s="181" t="str">
        <f t="shared" ca="1" si="9"/>
        <v>BR</v>
      </c>
      <c r="T57" s="181" t="str">
        <f ca="1">IF(B57="","",IF(ISERROR(MATCH($J57,SorP!$B$1:$B$6226,0)),"",INDIRECT("'SorP'!$A$"&amp;MATCH($S57&amp;$J57,SorP!C:C,0))))</f>
        <v>BR-MG</v>
      </c>
      <c r="U57" s="201"/>
      <c r="V57" s="226">
        <f>IF(C57="",NA(),IF(OR(C57="Smelter not listed",C57="Smelter not yet identified"),MATCH($B57&amp;$D57,'Smelter Look-up'!$J:$J,0),MATCH($B57&amp;$C57,'Smelter Look-up'!$J:$J,0)))</f>
        <v>23</v>
      </c>
      <c r="X57" s="227">
        <f t="shared" si="10"/>
        <v>0</v>
      </c>
      <c r="AB57" s="228" t="str">
        <f t="shared" si="11"/>
        <v>GoldAngloGold Ashanti Corrego do Sitio Mineracao</v>
      </c>
    </row>
    <row r="58" spans="1:28" s="227" customFormat="1" ht="51">
      <c r="A58" s="181" t="s">
        <v>637</v>
      </c>
      <c r="B58" s="182" t="s">
        <v>1098</v>
      </c>
      <c r="C58" s="186" t="s">
        <v>2236</v>
      </c>
      <c r="D58" s="230"/>
      <c r="E58" s="182" t="s">
        <v>1067</v>
      </c>
      <c r="F58" s="182" t="s">
        <v>637</v>
      </c>
      <c r="G58" s="182" t="s">
        <v>13177</v>
      </c>
      <c r="H58" s="183">
        <v>0</v>
      </c>
      <c r="I58" s="184" t="s">
        <v>1516</v>
      </c>
      <c r="J58" s="184" t="s">
        <v>1517</v>
      </c>
      <c r="K58" s="224"/>
      <c r="L58" s="224"/>
      <c r="M58" s="224"/>
      <c r="N58" s="224"/>
      <c r="O58" s="224"/>
      <c r="P58" s="185"/>
      <c r="Q58" s="225"/>
      <c r="R58" s="182" t="str">
        <f ca="1">IF(ISERROR($V58),"",OFFSET('Smelter Look-up'!$C$4,$V58-4,0)&amp;"")</f>
        <v>Argor-Heraeus S.A.</v>
      </c>
      <c r="S58" s="181" t="str">
        <f t="shared" ca="1" si="9"/>
        <v>CH</v>
      </c>
      <c r="T58" s="181" t="str">
        <f ca="1">IF(B58="","",IF(ISERROR(MATCH($J58,SorP!$B$1:$B$6226,0)),"",INDIRECT("'SorP'!$A$"&amp;MATCH($S58&amp;$J58,SorP!C:C,0))))</f>
        <v>CH-TI</v>
      </c>
      <c r="U58" s="201"/>
      <c r="V58" s="226">
        <f>IF(C58="",NA(),IF(OR(C58="Smelter not listed",C58="Smelter not yet identified"),MATCH($B58&amp;$D58,'Smelter Look-up'!$J:$J,0),MATCH($B58&amp;$C58,'Smelter Look-up'!$J:$J,0)))</f>
        <v>28</v>
      </c>
      <c r="X58" s="227">
        <f t="shared" si="10"/>
        <v>0</v>
      </c>
      <c r="AB58" s="228" t="str">
        <f t="shared" si="11"/>
        <v>GoldArgor-Heraeus S.A.</v>
      </c>
    </row>
    <row r="59" spans="1:28" s="227" customFormat="1" ht="51">
      <c r="A59" s="181" t="s">
        <v>638</v>
      </c>
      <c r="B59" s="182" t="s">
        <v>1098</v>
      </c>
      <c r="C59" s="186" t="s">
        <v>15670</v>
      </c>
      <c r="D59" s="230"/>
      <c r="E59" s="182" t="s">
        <v>1077</v>
      </c>
      <c r="F59" s="182" t="s">
        <v>638</v>
      </c>
      <c r="G59" s="182" t="s">
        <v>13177</v>
      </c>
      <c r="H59" s="183">
        <v>0</v>
      </c>
      <c r="I59" s="184" t="s">
        <v>15680</v>
      </c>
      <c r="J59" s="184" t="s">
        <v>1712</v>
      </c>
      <c r="K59" s="224"/>
      <c r="L59" s="224"/>
      <c r="M59" s="224"/>
      <c r="N59" s="224"/>
      <c r="O59" s="224"/>
      <c r="P59" s="185"/>
      <c r="Q59" s="225"/>
      <c r="R59" s="182" t="str">
        <f ca="1">IF(ISERROR($V59),"",OFFSET('Smelter Look-up'!$C$4,$V59-4,0)&amp;"")</f>
        <v>ASAHI METALFINE, Inc.</v>
      </c>
      <c r="S59" s="181" t="str">
        <f t="shared" ca="1" si="9"/>
        <v>JP</v>
      </c>
      <c r="T59" s="181" t="str">
        <f ca="1">IF(B59="","",IF(ISERROR(MATCH($J59,SorP!$B$1:$B$6226,0)),"",INDIRECT("'SorP'!$A$"&amp;MATCH($S59&amp;$J59,SorP!C:C,0))))</f>
        <v>JP-08</v>
      </c>
      <c r="U59" s="201"/>
      <c r="V59" s="226">
        <f>IF(C59="",NA(),IF(OR(C59="Smelter not listed",C59="Smelter not yet identified"),MATCH($B59&amp;$D59,'Smelter Look-up'!$J:$J,0),MATCH($B59&amp;$C59,'Smelter Look-up'!$J:$J,0)))</f>
        <v>29</v>
      </c>
      <c r="X59" s="227">
        <f t="shared" si="10"/>
        <v>0</v>
      </c>
      <c r="AB59" s="228" t="str">
        <f t="shared" si="11"/>
        <v>GoldASAHI METALFINE, Inc.</v>
      </c>
    </row>
    <row r="60" spans="1:28" s="227" customFormat="1" ht="38.25">
      <c r="A60" s="181" t="s">
        <v>639</v>
      </c>
      <c r="B60" s="182" t="s">
        <v>1098</v>
      </c>
      <c r="C60" s="186" t="s">
        <v>2096</v>
      </c>
      <c r="D60" s="230"/>
      <c r="E60" s="182" t="s">
        <v>1077</v>
      </c>
      <c r="F60" s="182" t="s">
        <v>639</v>
      </c>
      <c r="G60" s="182" t="s">
        <v>13177</v>
      </c>
      <c r="H60" s="183">
        <v>0</v>
      </c>
      <c r="I60" s="184" t="s">
        <v>1520</v>
      </c>
      <c r="J60" s="184" t="s">
        <v>1521</v>
      </c>
      <c r="K60" s="224"/>
      <c r="L60" s="224"/>
      <c r="M60" s="224"/>
      <c r="N60" s="224"/>
      <c r="O60" s="224"/>
      <c r="P60" s="185"/>
      <c r="Q60" s="225"/>
      <c r="R60" s="182" t="str">
        <f ca="1">IF(ISERROR($V60),"",OFFSET('Smelter Look-up'!$C$4,$V60-4,0)&amp;"")</f>
        <v>Asaka Riken Co., Ltd.</v>
      </c>
      <c r="S60" s="181" t="str">
        <f t="shared" ca="1" si="9"/>
        <v>JP</v>
      </c>
      <c r="T60" s="181" t="str">
        <f ca="1">IF(B60="","",IF(ISERROR(MATCH($J60,SorP!$B$1:$B$6226,0)),"",INDIRECT("'SorP'!$A$"&amp;MATCH($S60&amp;$J60,SorP!C:C,0))))</f>
        <v>JP-07</v>
      </c>
      <c r="U60" s="201"/>
      <c r="V60" s="226">
        <f>IF(C60="",NA(),IF(OR(C60="Smelter not listed",C60="Smelter not yet identified"),MATCH($B60&amp;$D60,'Smelter Look-up'!$J:$J,0),MATCH($B60&amp;$C60,'Smelter Look-up'!$J:$J,0)))</f>
        <v>33</v>
      </c>
      <c r="X60" s="227">
        <f t="shared" si="10"/>
        <v>0</v>
      </c>
      <c r="AB60" s="228" t="str">
        <f t="shared" si="11"/>
        <v>GoldAsaka Riken Co., Ltd.</v>
      </c>
    </row>
    <row r="61" spans="1:28" s="227" customFormat="1" ht="25.5">
      <c r="A61" s="181" t="s">
        <v>641</v>
      </c>
      <c r="B61" s="182" t="s">
        <v>1098</v>
      </c>
      <c r="C61" s="186" t="s">
        <v>1191</v>
      </c>
      <c r="D61" s="230"/>
      <c r="E61" s="182" t="s">
        <v>1070</v>
      </c>
      <c r="F61" s="182" t="s">
        <v>641</v>
      </c>
      <c r="G61" s="182" t="s">
        <v>13177</v>
      </c>
      <c r="H61" s="183">
        <v>0</v>
      </c>
      <c r="I61" s="184" t="s">
        <v>1523</v>
      </c>
      <c r="J61" s="184" t="s">
        <v>1523</v>
      </c>
      <c r="K61" s="224"/>
      <c r="L61" s="224"/>
      <c r="M61" s="224"/>
      <c r="N61" s="224"/>
      <c r="O61" s="224"/>
      <c r="P61" s="185"/>
      <c r="Q61" s="225"/>
      <c r="R61" s="182" t="str">
        <f ca="1">IF(ISERROR($V61),"",OFFSET('Smelter Look-up'!$C$4,$V61-4,0)&amp;"")</f>
        <v>Aurubis AG</v>
      </c>
      <c r="S61" s="181" t="str">
        <f t="shared" ca="1" si="9"/>
        <v>DE</v>
      </c>
      <c r="T61" s="181" t="str">
        <f ca="1">IF(B61="","",IF(ISERROR(MATCH($J61,SorP!$B$1:$B$6226,0)),"",INDIRECT("'SorP'!$A$"&amp;MATCH($S61&amp;$J61,SorP!C:C,0))))</f>
        <v>DE-HH</v>
      </c>
      <c r="U61" s="201"/>
      <c r="V61" s="226">
        <f>IF(C61="",NA(),IF(OR(C61="Smelter not listed",C61="Smelter not yet identified"),MATCH($B61&amp;$D61,'Smelter Look-up'!$J:$J,0),MATCH($B61&amp;$C61,'Smelter Look-up'!$J:$J,0)))</f>
        <v>39</v>
      </c>
      <c r="X61" s="227">
        <f t="shared" si="10"/>
        <v>0</v>
      </c>
      <c r="AB61" s="228" t="str">
        <f t="shared" si="11"/>
        <v>GoldAurubis AG</v>
      </c>
    </row>
    <row r="62" spans="1:28" s="227" customFormat="1" ht="51">
      <c r="A62" s="181" t="s">
        <v>643</v>
      </c>
      <c r="B62" s="182" t="s">
        <v>1098</v>
      </c>
      <c r="C62" s="186" t="s">
        <v>15597</v>
      </c>
      <c r="D62" s="230"/>
      <c r="E62" s="182" t="s">
        <v>858</v>
      </c>
      <c r="F62" s="182" t="s">
        <v>643</v>
      </c>
      <c r="G62" s="182" t="s">
        <v>13177</v>
      </c>
      <c r="H62" s="183">
        <v>0</v>
      </c>
      <c r="I62" s="184" t="s">
        <v>1525</v>
      </c>
      <c r="J62" s="184" t="s">
        <v>10222</v>
      </c>
      <c r="K62" s="224"/>
      <c r="L62" s="224"/>
      <c r="M62" s="224"/>
      <c r="N62" s="224"/>
      <c r="O62" s="224"/>
      <c r="P62" s="185"/>
      <c r="Q62" s="225"/>
      <c r="R62" s="182" t="str">
        <f ca="1">IF(ISERROR($V62),"",OFFSET('Smelter Look-up'!$C$4,$V62-4,0)&amp;"")</f>
        <v>Boliden Ronnskar</v>
      </c>
      <c r="S62" s="181" t="str">
        <f t="shared" ca="1" si="9"/>
        <v>SE</v>
      </c>
      <c r="T62" s="181" t="str">
        <f ca="1">IF(B62="","",IF(ISERROR(MATCH($J62,SorP!$B$1:$B$6226,0)),"",INDIRECT("'SorP'!$A$"&amp;MATCH($S62&amp;$J62,SorP!C:C,0))))</f>
        <v>SE-AC</v>
      </c>
      <c r="U62" s="201"/>
      <c r="V62" s="226">
        <f>IF(C62="",NA(),IF(OR(C62="Smelter not listed",C62="Smelter not yet identified"),MATCH($B62&amp;$D62,'Smelter Look-up'!$J:$J,0),MATCH($B62&amp;$C62,'Smelter Look-up'!$J:$J,0)))</f>
        <v>44</v>
      </c>
      <c r="X62" s="227">
        <f t="shared" si="10"/>
        <v>0</v>
      </c>
      <c r="AB62" s="228" t="str">
        <f t="shared" si="11"/>
        <v>GoldBoliden Ronnskar</v>
      </c>
    </row>
    <row r="63" spans="1:28" s="227" customFormat="1" ht="51">
      <c r="A63" s="181" t="s">
        <v>645</v>
      </c>
      <c r="B63" s="182" t="s">
        <v>1098</v>
      </c>
      <c r="C63" s="186" t="s">
        <v>644</v>
      </c>
      <c r="D63" s="230"/>
      <c r="E63" s="182" t="s">
        <v>1070</v>
      </c>
      <c r="F63" s="182" t="s">
        <v>645</v>
      </c>
      <c r="G63" s="182" t="s">
        <v>13177</v>
      </c>
      <c r="H63" s="183">
        <v>0</v>
      </c>
      <c r="I63" s="184" t="s">
        <v>1510</v>
      </c>
      <c r="J63" s="184" t="s">
        <v>1511</v>
      </c>
      <c r="K63" s="224"/>
      <c r="L63" s="224"/>
      <c r="M63" s="224"/>
      <c r="N63" s="224"/>
      <c r="O63" s="224"/>
      <c r="P63" s="185"/>
      <c r="Q63" s="225"/>
      <c r="R63" s="182" t="str">
        <f ca="1">IF(ISERROR($V63),"",OFFSET('Smelter Look-up'!$C$4,$V63-4,0)&amp;"")</f>
        <v>C. Hafner GmbH + Co. KG</v>
      </c>
      <c r="S63" s="181" t="str">
        <f t="shared" ca="1" si="9"/>
        <v>DE</v>
      </c>
      <c r="T63" s="181" t="str">
        <f ca="1">IF(B63="","",IF(ISERROR(MATCH($J63,SorP!$B$1:$B$6226,0)),"",INDIRECT("'SorP'!$A$"&amp;MATCH($S63&amp;$J63,SorP!C:C,0))))</f>
        <v>DE-BW</v>
      </c>
      <c r="U63" s="201"/>
      <c r="V63" s="226">
        <f>IF(C63="",NA(),IF(OR(C63="Smelter not listed",C63="Smelter not yet identified"),MATCH($B63&amp;$D63,'Smelter Look-up'!$J:$J,0),MATCH($B63&amp;$C63,'Smelter Look-up'!$J:$J,0)))</f>
        <v>45</v>
      </c>
      <c r="X63" s="227">
        <f t="shared" si="10"/>
        <v>0</v>
      </c>
      <c r="AB63" s="228" t="str">
        <f t="shared" si="11"/>
        <v>GoldC. Hafner GmbH + Co. KG</v>
      </c>
    </row>
    <row r="64" spans="1:28" s="227" customFormat="1" ht="38.25">
      <c r="A64" s="181" t="s">
        <v>649</v>
      </c>
      <c r="B64" s="182" t="s">
        <v>1098</v>
      </c>
      <c r="C64" s="186" t="s">
        <v>50</v>
      </c>
      <c r="D64" s="230"/>
      <c r="E64" s="182" t="s">
        <v>1076</v>
      </c>
      <c r="F64" s="182" t="s">
        <v>649</v>
      </c>
      <c r="G64" s="182" t="s">
        <v>13177</v>
      </c>
      <c r="H64" s="183">
        <v>0</v>
      </c>
      <c r="I64" s="184" t="s">
        <v>1536</v>
      </c>
      <c r="J64" s="184" t="s">
        <v>6417</v>
      </c>
      <c r="K64" s="224"/>
      <c r="L64" s="224"/>
      <c r="M64" s="224"/>
      <c r="N64" s="224"/>
      <c r="O64" s="224"/>
      <c r="P64" s="185"/>
      <c r="Q64" s="225"/>
      <c r="R64" s="182" t="str">
        <f ca="1">IF(ISERROR($V64),"",OFFSET('Smelter Look-up'!$C$4,$V64-4,0)&amp;"")</f>
        <v>Chimet S.p.A.</v>
      </c>
      <c r="S64" s="181" t="str">
        <f t="shared" ca="1" si="9"/>
        <v>IT</v>
      </c>
      <c r="T64" s="181" t="str">
        <f ca="1">IF(B64="","",IF(ISERROR(MATCH($J64,SorP!$B$1:$B$6226,0)),"",INDIRECT("'SorP'!$A$"&amp;MATCH($S64&amp;$J64,SorP!C:C,0))))</f>
        <v>IT-52</v>
      </c>
      <c r="U64" s="201"/>
      <c r="V64" s="226">
        <f>IF(C64="",NA(),IF(OR(C64="Smelter not listed",C64="Smelter not yet identified"),MATCH($B64&amp;$D64,'Smelter Look-up'!$J:$J,0),MATCH($B64&amp;$C64,'Smelter Look-up'!$J:$J,0)))</f>
        <v>56</v>
      </c>
      <c r="X64" s="227">
        <f t="shared" si="10"/>
        <v>0</v>
      </c>
      <c r="AB64" s="228" t="str">
        <f t="shared" si="11"/>
        <v>GoldChimet S.p.A.</v>
      </c>
    </row>
    <row r="65" spans="1:28" s="227" customFormat="1" ht="25.5">
      <c r="A65" s="181" t="s">
        <v>654</v>
      </c>
      <c r="B65" s="182" t="s">
        <v>1098</v>
      </c>
      <c r="C65" s="186" t="s">
        <v>877</v>
      </c>
      <c r="D65" s="230"/>
      <c r="E65" s="182" t="s">
        <v>1077</v>
      </c>
      <c r="F65" s="182" t="s">
        <v>654</v>
      </c>
      <c r="G65" s="182" t="s">
        <v>13177</v>
      </c>
      <c r="H65" s="183">
        <v>0</v>
      </c>
      <c r="I65" s="184" t="s">
        <v>1541</v>
      </c>
      <c r="J65" s="184" t="s">
        <v>1542</v>
      </c>
      <c r="K65" s="224"/>
      <c r="L65" s="224"/>
      <c r="M65" s="224"/>
      <c r="N65" s="224"/>
      <c r="O65" s="224"/>
      <c r="P65" s="185"/>
      <c r="Q65" s="225"/>
      <c r="R65" s="182" t="str">
        <f ca="1">IF(ISERROR($V65),"",OFFSET('Smelter Look-up'!$C$4,$V65-4,0)&amp;"")</f>
        <v>Dowa</v>
      </c>
      <c r="S65" s="181" t="str">
        <f t="shared" ca="1" si="9"/>
        <v>JP</v>
      </c>
      <c r="T65" s="181" t="str">
        <f ca="1">IF(B65="","",IF(ISERROR(MATCH($J65,SorP!$B$1:$B$6226,0)),"",INDIRECT("'SorP'!$A$"&amp;MATCH($S65&amp;$J65,SorP!C:C,0))))</f>
        <v>JP-05</v>
      </c>
      <c r="U65" s="201"/>
      <c r="V65" s="226">
        <f>IF(C65="",NA(),IF(OR(C65="Smelter not listed",C65="Smelter not yet identified"),MATCH($B65&amp;$D65,'Smelter Look-up'!$J:$J,0),MATCH($B65&amp;$C65,'Smelter Look-up'!$J:$J,0)))</f>
        <v>68</v>
      </c>
      <c r="X65" s="227">
        <f t="shared" si="10"/>
        <v>0</v>
      </c>
      <c r="AB65" s="228" t="str">
        <f t="shared" si="11"/>
        <v>GoldDowa</v>
      </c>
    </row>
    <row r="66" spans="1:28" s="227" customFormat="1" ht="89.25">
      <c r="A66" s="181" t="s">
        <v>384</v>
      </c>
      <c r="B66" s="182" t="s">
        <v>1098</v>
      </c>
      <c r="C66" s="186" t="s">
        <v>13747</v>
      </c>
      <c r="D66" s="230"/>
      <c r="E66" s="182" t="s">
        <v>1077</v>
      </c>
      <c r="F66" s="182" t="s">
        <v>384</v>
      </c>
      <c r="G66" s="182" t="s">
        <v>13177</v>
      </c>
      <c r="H66" s="183">
        <v>0</v>
      </c>
      <c r="I66" s="184" t="s">
        <v>1546</v>
      </c>
      <c r="J66" s="184" t="s">
        <v>1547</v>
      </c>
      <c r="K66" s="224"/>
      <c r="L66" s="224"/>
      <c r="M66" s="224"/>
      <c r="N66" s="224"/>
      <c r="O66" s="224"/>
      <c r="P66" s="185"/>
      <c r="Q66" s="225"/>
      <c r="R66" s="182" t="str">
        <f ca="1">IF(ISERROR($V66),"",OFFSET('Smelter Look-up'!$C$4,$V66-4,0)&amp;"")</f>
        <v>Eco-System Recycling Co., Ltd. East Plant</v>
      </c>
      <c r="S66" s="181" t="str">
        <f t="shared" ca="1" si="9"/>
        <v>JP</v>
      </c>
      <c r="T66" s="181" t="str">
        <f ca="1">IF(B66="","",IF(ISERROR(MATCH($J66,SorP!$B$1:$B$6226,0)),"",INDIRECT("'SorP'!$A$"&amp;MATCH($S66&amp;$J66,SorP!C:C,0))))</f>
        <v>JP-11</v>
      </c>
      <c r="U66" s="201"/>
      <c r="V66" s="226">
        <f>IF(C66="",NA(),IF(OR(C66="Smelter not listed",C66="Smelter not yet identified"),MATCH($B66&amp;$D66,'Smelter Look-up'!$J:$J,0),MATCH($B66&amp;$C66,'Smelter Look-up'!$J:$J,0)))</f>
        <v>73</v>
      </c>
      <c r="X66" s="227">
        <f t="shared" si="10"/>
        <v>0</v>
      </c>
      <c r="AB66" s="228" t="str">
        <f t="shared" si="11"/>
        <v>GoldEco-System Recycling Co., Ltd. East Plant</v>
      </c>
    </row>
    <row r="67" spans="1:28" s="227" customFormat="1" ht="51">
      <c r="A67" s="181" t="s">
        <v>659</v>
      </c>
      <c r="B67" s="182" t="s">
        <v>1098</v>
      </c>
      <c r="C67" s="186" t="s">
        <v>1008</v>
      </c>
      <c r="D67" s="230"/>
      <c r="E67" s="182" t="s">
        <v>1070</v>
      </c>
      <c r="F67" s="182" t="s">
        <v>659</v>
      </c>
      <c r="G67" s="182" t="s">
        <v>13177</v>
      </c>
      <c r="H67" s="183">
        <v>0</v>
      </c>
      <c r="I67" s="184" t="s">
        <v>1510</v>
      </c>
      <c r="J67" s="184" t="s">
        <v>1511</v>
      </c>
      <c r="K67" s="224"/>
      <c r="L67" s="224"/>
      <c r="M67" s="224"/>
      <c r="N67" s="224"/>
      <c r="O67" s="224"/>
      <c r="P67" s="185"/>
      <c r="Q67" s="225"/>
      <c r="R67" s="182" t="str">
        <f ca="1">IF(ISERROR($V67),"",OFFSET('Smelter Look-up'!$C$4,$V67-4,0)&amp;"")</f>
        <v>Heimerle + Meule GmbH</v>
      </c>
      <c r="S67" s="181" t="str">
        <f t="shared" ca="1" si="9"/>
        <v>DE</v>
      </c>
      <c r="T67" s="181" t="str">
        <f ca="1">IF(B67="","",IF(ISERROR(MATCH($J67,SorP!$B$1:$B$6226,0)),"",INDIRECT("'SorP'!$A$"&amp;MATCH($S67&amp;$J67,SorP!C:C,0))))</f>
        <v>DE-BW</v>
      </c>
      <c r="U67" s="201"/>
      <c r="V67" s="226">
        <f>IF(C67="",NA(),IF(OR(C67="Smelter not listed",C67="Smelter not yet identified"),MATCH($B67&amp;$D67,'Smelter Look-up'!$J:$J,0),MATCH($B67&amp;$C67,'Smelter Look-up'!$J:$J,0)))</f>
        <v>104</v>
      </c>
      <c r="X67" s="227">
        <f t="shared" si="10"/>
        <v>0</v>
      </c>
      <c r="AB67" s="228" t="str">
        <f t="shared" si="11"/>
        <v>GoldHeimerle + Meule GmbH</v>
      </c>
    </row>
    <row r="68" spans="1:28" s="227" customFormat="1" ht="76.5">
      <c r="A68" s="181" t="s">
        <v>660</v>
      </c>
      <c r="B68" s="182" t="s">
        <v>1098</v>
      </c>
      <c r="C68" s="186" t="s">
        <v>2452</v>
      </c>
      <c r="D68" s="230"/>
      <c r="E68" s="182" t="s">
        <v>1069</v>
      </c>
      <c r="F68" s="182" t="s">
        <v>660</v>
      </c>
      <c r="G68" s="182" t="s">
        <v>13177</v>
      </c>
      <c r="H68" s="183">
        <v>0</v>
      </c>
      <c r="I68" s="184" t="s">
        <v>1555</v>
      </c>
      <c r="J68" s="184" t="s">
        <v>15604</v>
      </c>
      <c r="K68" s="224"/>
      <c r="L68" s="224"/>
      <c r="M68" s="224"/>
      <c r="N68" s="224"/>
      <c r="O68" s="224"/>
      <c r="P68" s="185"/>
      <c r="Q68" s="225"/>
      <c r="R68" s="182" t="str">
        <f ca="1">IF(ISERROR($V68),"",OFFSET('Smelter Look-up'!$C$4,$V68-4,0)&amp;"")</f>
        <v>Heraeus Metals Hong Kong Ltd.</v>
      </c>
      <c r="S68" s="181" t="str">
        <f t="shared" ca="1" si="9"/>
        <v>CN</v>
      </c>
      <c r="T68" s="181" t="str">
        <f ca="1">IF(B68="","",IF(ISERROR(MATCH($J68,SorP!$B$1:$B$6226,0)),"",INDIRECT("'SorP'!$A$"&amp;MATCH($S68&amp;$J68,SorP!C:C,0))))</f>
        <v>CN-HK</v>
      </c>
      <c r="U68" s="201"/>
      <c r="V68" s="226">
        <f>IF(C68="",NA(),IF(OR(C68="Smelter not listed",C68="Smelter not yet identified"),MATCH($B68&amp;$D68,'Smelter Look-up'!$J:$J,0),MATCH($B68&amp;$C68,'Smelter Look-up'!$J:$J,0)))</f>
        <v>110</v>
      </c>
      <c r="X68" s="227">
        <f t="shared" si="10"/>
        <v>0</v>
      </c>
      <c r="AB68" s="228" t="str">
        <f t="shared" si="11"/>
        <v>GoldHeraeus Metals Hong Kong Ltd.</v>
      </c>
    </row>
    <row r="69" spans="1:28" s="227" customFormat="1" ht="63.75">
      <c r="A69" s="181" t="s">
        <v>661</v>
      </c>
      <c r="B69" s="182" t="s">
        <v>1098</v>
      </c>
      <c r="C69" s="186" t="s">
        <v>14928</v>
      </c>
      <c r="D69" s="230"/>
      <c r="E69" s="182" t="s">
        <v>1070</v>
      </c>
      <c r="F69" s="182" t="s">
        <v>661</v>
      </c>
      <c r="G69" s="182" t="s">
        <v>13177</v>
      </c>
      <c r="H69" s="183">
        <v>0</v>
      </c>
      <c r="I69" s="184" t="s">
        <v>1556</v>
      </c>
      <c r="J69" s="184" t="s">
        <v>4195</v>
      </c>
      <c r="K69" s="224"/>
      <c r="L69" s="224"/>
      <c r="M69" s="224"/>
      <c r="N69" s="224"/>
      <c r="O69" s="224"/>
      <c r="P69" s="185"/>
      <c r="Q69" s="225"/>
      <c r="R69" s="182" t="str">
        <f ca="1">IF(ISERROR($V69),"",OFFSET('Smelter Look-up'!$C$4,$V69-4,0)&amp;"")</f>
        <v>Heraeus Germany GmbH Co. KG</v>
      </c>
      <c r="S69" s="181" t="str">
        <f t="shared" ca="1" si="9"/>
        <v>DE</v>
      </c>
      <c r="T69" s="181" t="str">
        <f ca="1">IF(B69="","",IF(ISERROR(MATCH($J69,SorP!$B$1:$B$6226,0)),"",INDIRECT("'SorP'!$A$"&amp;MATCH($S69&amp;$J69,SorP!C:C,0))))</f>
        <v>DE-HE</v>
      </c>
      <c r="U69" s="201"/>
      <c r="V69" s="226">
        <f>IF(C69="",NA(),IF(OR(C69="Smelter not listed",C69="Smelter not yet identified"),MATCH($B69&amp;$D69,'Smelter Look-up'!$J:$J,0),MATCH($B69&amp;$C69,'Smelter Look-up'!$J:$J,0)))</f>
        <v>108</v>
      </c>
      <c r="X69" s="227">
        <f t="shared" si="10"/>
        <v>0</v>
      </c>
      <c r="AB69" s="228" t="str">
        <f t="shared" si="11"/>
        <v>GoldHeraeus Germany GmbH Co. KG</v>
      </c>
    </row>
    <row r="70" spans="1:28" s="227" customFormat="1" ht="63.75">
      <c r="A70" s="181" t="s">
        <v>665</v>
      </c>
      <c r="B70" s="182" t="s">
        <v>1098</v>
      </c>
      <c r="C70" s="186" t="s">
        <v>1194</v>
      </c>
      <c r="D70" s="230"/>
      <c r="E70" s="182" t="s">
        <v>1077</v>
      </c>
      <c r="F70" s="182" t="s">
        <v>665</v>
      </c>
      <c r="G70" s="182" t="s">
        <v>13177</v>
      </c>
      <c r="H70" s="183">
        <v>0</v>
      </c>
      <c r="I70" s="184" t="s">
        <v>1560</v>
      </c>
      <c r="J70" s="184" t="s">
        <v>1547</v>
      </c>
      <c r="K70" s="224"/>
      <c r="L70" s="224"/>
      <c r="M70" s="224"/>
      <c r="N70" s="224"/>
      <c r="O70" s="224"/>
      <c r="P70" s="185"/>
      <c r="Q70" s="225"/>
      <c r="R70" s="182" t="str">
        <f ca="1">IF(ISERROR($V70),"",OFFSET('Smelter Look-up'!$C$4,$V70-4,0)&amp;"")</f>
        <v>Ishifuku Metal Industry Co., Ltd.</v>
      </c>
      <c r="S70" s="181" t="str">
        <f t="shared" ca="1" si="9"/>
        <v>JP</v>
      </c>
      <c r="T70" s="181" t="str">
        <f ca="1">IF(B70="","",IF(ISERROR(MATCH($J70,SorP!$B$1:$B$6226,0)),"",INDIRECT("'SorP'!$A$"&amp;MATCH($S70&amp;$J70,SorP!C:C,0))))</f>
        <v>JP-11</v>
      </c>
      <c r="U70" s="201"/>
      <c r="V70" s="226">
        <f>IF(C70="",NA(),IF(OR(C70="Smelter not listed",C70="Smelter not yet identified"),MATCH($B70&amp;$D70,'Smelter Look-up'!$J:$J,0),MATCH($B70&amp;$C70,'Smelter Look-up'!$J:$J,0)))</f>
        <v>123</v>
      </c>
      <c r="X70" s="227">
        <f t="shared" si="10"/>
        <v>0</v>
      </c>
      <c r="AB70" s="228" t="str">
        <f t="shared" si="11"/>
        <v>GoldIshifuku Metal Industry Co., Ltd.</v>
      </c>
    </row>
    <row r="71" spans="1:28" s="227" customFormat="1" ht="51">
      <c r="A71" s="181" t="s">
        <v>666</v>
      </c>
      <c r="B71" s="182" t="s">
        <v>1098</v>
      </c>
      <c r="C71" s="186" t="s">
        <v>1201</v>
      </c>
      <c r="D71" s="230"/>
      <c r="E71" s="182" t="s">
        <v>860</v>
      </c>
      <c r="F71" s="182" t="s">
        <v>666</v>
      </c>
      <c r="G71" s="182" t="s">
        <v>13177</v>
      </c>
      <c r="H71" s="183">
        <v>0</v>
      </c>
      <c r="I71" s="184" t="s">
        <v>1561</v>
      </c>
      <c r="J71" s="184" t="s">
        <v>11215</v>
      </c>
      <c r="K71" s="224"/>
      <c r="L71" s="224"/>
      <c r="M71" s="224"/>
      <c r="N71" s="224"/>
      <c r="O71" s="224"/>
      <c r="P71" s="185"/>
      <c r="Q71" s="225"/>
      <c r="R71" s="182" t="str">
        <f ca="1">IF(ISERROR($V71),"",OFFSET('Smelter Look-up'!$C$4,$V71-4,0)&amp;"")</f>
        <v>Istanbul Gold Refinery</v>
      </c>
      <c r="S71" s="181" t="str">
        <f t="shared" ca="1" si="9"/>
        <v>TR</v>
      </c>
      <c r="T71" s="181" t="str">
        <f ca="1">IF(B71="","",IF(ISERROR(MATCH($J71,SorP!$B$1:$B$6226,0)),"",INDIRECT("'SorP'!$A$"&amp;MATCH($S71&amp;$J71,SorP!C:C,0))))</f>
        <v>TR-34</v>
      </c>
      <c r="U71" s="201"/>
      <c r="V71" s="226">
        <f>IF(C71="",NA(),IF(OR(C71="Smelter not listed",C71="Smelter not yet identified"),MATCH($B71&amp;$D71,'Smelter Look-up'!$J:$J,0),MATCH($B71&amp;$C71,'Smelter Look-up'!$J:$J,0)))</f>
        <v>124</v>
      </c>
      <c r="X71" s="227">
        <f t="shared" si="10"/>
        <v>0</v>
      </c>
      <c r="AB71" s="228" t="str">
        <f t="shared" si="11"/>
        <v>GoldIstanbul Gold Refinery</v>
      </c>
    </row>
    <row r="72" spans="1:28" s="227" customFormat="1" ht="51">
      <c r="A72" s="181" t="s">
        <v>669</v>
      </c>
      <c r="B72" s="182" t="s">
        <v>1098</v>
      </c>
      <c r="C72" s="186" t="s">
        <v>2153</v>
      </c>
      <c r="D72" s="230"/>
      <c r="E72" s="182" t="s">
        <v>2384</v>
      </c>
      <c r="F72" s="182" t="s">
        <v>669</v>
      </c>
      <c r="G72" s="182" t="s">
        <v>13177</v>
      </c>
      <c r="H72" s="183">
        <v>0</v>
      </c>
      <c r="I72" s="184" t="s">
        <v>1565</v>
      </c>
      <c r="J72" s="184" t="s">
        <v>1566</v>
      </c>
      <c r="K72" s="224"/>
      <c r="L72" s="224"/>
      <c r="M72" s="224"/>
      <c r="N72" s="224"/>
      <c r="O72" s="224"/>
      <c r="P72" s="185"/>
      <c r="Q72" s="225"/>
      <c r="R72" s="182" t="str">
        <f ca="1">IF(ISERROR($V72),"",OFFSET('Smelter Look-up'!$C$4,$V72-4,0)&amp;"")</f>
        <v>Asahi Refining USA Inc.</v>
      </c>
      <c r="S72" s="181" t="str">
        <f t="shared" ca="1" si="9"/>
        <v>US</v>
      </c>
      <c r="T72" s="181" t="str">
        <f ca="1">IF(B72="","",IF(ISERROR(MATCH($J72,SorP!$B$1:$B$6226,0)),"",INDIRECT("'SorP'!$A$"&amp;MATCH($S72&amp;$J72,SorP!C:C,0))))</f>
        <v>US-UT</v>
      </c>
      <c r="U72" s="201"/>
      <c r="V72" s="226">
        <f>IF(C72="",NA(),IF(OR(C72="Smelter not listed",C72="Smelter not yet identified"),MATCH($B72&amp;$D72,'Smelter Look-up'!$J:$J,0),MATCH($B72&amp;$C72,'Smelter Look-up'!$J:$J,0)))</f>
        <v>32</v>
      </c>
      <c r="X72" s="227">
        <f t="shared" si="10"/>
        <v>0</v>
      </c>
      <c r="AB72" s="228" t="str">
        <f t="shared" si="11"/>
        <v>GoldAsahi Refining USA Inc.</v>
      </c>
    </row>
    <row r="73" spans="1:28" s="227" customFormat="1" ht="63.75">
      <c r="A73" s="181" t="s">
        <v>670</v>
      </c>
      <c r="B73" s="182" t="s">
        <v>1098</v>
      </c>
      <c r="C73" s="186" t="s">
        <v>2238</v>
      </c>
      <c r="D73" s="230"/>
      <c r="E73" s="182" t="s">
        <v>1066</v>
      </c>
      <c r="F73" s="182" t="s">
        <v>670</v>
      </c>
      <c r="G73" s="182" t="s">
        <v>13177</v>
      </c>
      <c r="H73" s="183">
        <v>0</v>
      </c>
      <c r="I73" s="184" t="s">
        <v>1568</v>
      </c>
      <c r="J73" s="184" t="s">
        <v>1569</v>
      </c>
      <c r="K73" s="224"/>
      <c r="L73" s="224"/>
      <c r="M73" s="224"/>
      <c r="N73" s="224"/>
      <c r="O73" s="224"/>
      <c r="P73" s="185"/>
      <c r="Q73" s="225"/>
      <c r="R73" s="182" t="str">
        <f ca="1">IF(ISERROR($V73),"",OFFSET('Smelter Look-up'!$C$4,$V73-4,0)&amp;"")</f>
        <v>Asahi Refining Canada Ltd.</v>
      </c>
      <c r="S73" s="181" t="str">
        <f t="shared" ca="1" si="9"/>
        <v>CA</v>
      </c>
      <c r="T73" s="181" t="str">
        <f ca="1">IF(B73="","",IF(ISERROR(MATCH($J73,SorP!$B$1:$B$6226,0)),"",INDIRECT("'SorP'!$A$"&amp;MATCH($S73&amp;$J73,SorP!C:C,0))))</f>
        <v>CA-ON</v>
      </c>
      <c r="U73" s="201"/>
      <c r="V73" s="226">
        <f>IF(C73="",NA(),IF(OR(C73="Smelter not listed",C73="Smelter not yet identified"),MATCH($B73&amp;$D73,'Smelter Look-up'!$J:$J,0),MATCH($B73&amp;$C73,'Smelter Look-up'!$J:$J,0)))</f>
        <v>31</v>
      </c>
      <c r="X73" s="227">
        <f t="shared" si="10"/>
        <v>0</v>
      </c>
      <c r="AB73" s="228" t="str">
        <f t="shared" si="11"/>
        <v>GoldAsahi Refining Canada Ltd.</v>
      </c>
    </row>
    <row r="74" spans="1:28" s="227" customFormat="1" ht="63.75">
      <c r="A74" s="181" t="s">
        <v>673</v>
      </c>
      <c r="B74" s="182" t="s">
        <v>1098</v>
      </c>
      <c r="C74" s="186" t="s">
        <v>52</v>
      </c>
      <c r="D74" s="230"/>
      <c r="E74" s="182" t="s">
        <v>1077</v>
      </c>
      <c r="F74" s="182" t="s">
        <v>673</v>
      </c>
      <c r="G74" s="182" t="s">
        <v>13177</v>
      </c>
      <c r="H74" s="183">
        <v>0</v>
      </c>
      <c r="I74" s="184" t="s">
        <v>2314</v>
      </c>
      <c r="J74" s="184" t="s">
        <v>6611</v>
      </c>
      <c r="K74" s="224"/>
      <c r="L74" s="224"/>
      <c r="M74" s="224"/>
      <c r="N74" s="224"/>
      <c r="O74" s="224"/>
      <c r="P74" s="185"/>
      <c r="Q74" s="225"/>
      <c r="R74" s="182" t="str">
        <f ca="1">IF(ISERROR($V74),"",OFFSET('Smelter Look-up'!$C$4,$V74-4,0)&amp;"")</f>
        <v>JX Nippon Mining &amp; Metals Co., Ltd.</v>
      </c>
      <c r="S74" s="181" t="str">
        <f t="shared" ca="1" si="9"/>
        <v>JP</v>
      </c>
      <c r="T74" s="181" t="str">
        <f ca="1">IF(B74="","",IF(ISERROR(MATCH($J74,SorP!$B$1:$B$6226,0)),"",INDIRECT("'SorP'!$A$"&amp;MATCH($S74&amp;$J74,SorP!C:C,0))))</f>
        <v>JP-44</v>
      </c>
      <c r="U74" s="201"/>
      <c r="V74" s="226">
        <f>IF(C74="",NA(),IF(OR(C74="Smelter not listed",C74="Smelter not yet identified"),MATCH($B74&amp;$D74,'Smelter Look-up'!$J:$J,0),MATCH($B74&amp;$C74,'Smelter Look-up'!$J:$J,0)))</f>
        <v>137</v>
      </c>
      <c r="X74" s="227">
        <f t="shared" si="10"/>
        <v>0</v>
      </c>
      <c r="AB74" s="228" t="str">
        <f t="shared" si="11"/>
        <v>GoldJX Nippon Mining &amp; Metals Co., Ltd.</v>
      </c>
    </row>
    <row r="75" spans="1:28" s="227" customFormat="1" ht="63.75">
      <c r="A75" s="181" t="s">
        <v>676</v>
      </c>
      <c r="B75" s="182" t="s">
        <v>1098</v>
      </c>
      <c r="C75" s="186" t="s">
        <v>675</v>
      </c>
      <c r="D75" s="230"/>
      <c r="E75" s="182" t="s">
        <v>2384</v>
      </c>
      <c r="F75" s="182" t="s">
        <v>676</v>
      </c>
      <c r="G75" s="182" t="s">
        <v>13177</v>
      </c>
      <c r="H75" s="183">
        <v>0</v>
      </c>
      <c r="I75" s="184" t="s">
        <v>1573</v>
      </c>
      <c r="J75" s="184" t="s">
        <v>1566</v>
      </c>
      <c r="K75" s="224"/>
      <c r="L75" s="224"/>
      <c r="M75" s="224"/>
      <c r="N75" s="224"/>
      <c r="O75" s="224"/>
      <c r="P75" s="185"/>
      <c r="Q75" s="225"/>
      <c r="R75" s="182" t="str">
        <f ca="1">IF(ISERROR($V75),"",OFFSET('Smelter Look-up'!$C$4,$V75-4,0)&amp;"")</f>
        <v>Kennecott Utah Copper LLC</v>
      </c>
      <c r="S75" s="181" t="str">
        <f t="shared" ca="1" si="9"/>
        <v>US</v>
      </c>
      <c r="T75" s="181" t="str">
        <f ca="1">IF(B75="","",IF(ISERROR(MATCH($J75,SorP!$B$1:$B$6226,0)),"",INDIRECT("'SorP'!$A$"&amp;MATCH($S75&amp;$J75,SorP!C:C,0))))</f>
        <v>US-UT</v>
      </c>
      <c r="U75" s="201"/>
      <c r="V75" s="226">
        <f>IF(C75="",NA(),IF(OR(C75="Smelter not listed",C75="Smelter not yet identified"),MATCH($B75&amp;$D75,'Smelter Look-up'!$J:$J,0),MATCH($B75&amp;$C75,'Smelter Look-up'!$J:$J,0)))</f>
        <v>142</v>
      </c>
      <c r="X75" s="227">
        <f t="shared" si="10"/>
        <v>0</v>
      </c>
      <c r="AB75" s="228" t="str">
        <f t="shared" si="11"/>
        <v>GoldKennecott Utah Copper LLC</v>
      </c>
    </row>
    <row r="76" spans="1:28" s="227" customFormat="1" ht="63.75">
      <c r="A76" s="181" t="s">
        <v>677</v>
      </c>
      <c r="B76" s="182" t="s">
        <v>1098</v>
      </c>
      <c r="C76" s="186" t="s">
        <v>2102</v>
      </c>
      <c r="D76" s="230"/>
      <c r="E76" s="182" t="s">
        <v>1077</v>
      </c>
      <c r="F76" s="182" t="s">
        <v>677</v>
      </c>
      <c r="G76" s="182" t="s">
        <v>13177</v>
      </c>
      <c r="H76" s="183">
        <v>0</v>
      </c>
      <c r="I76" s="184" t="s">
        <v>1574</v>
      </c>
      <c r="J76" s="184" t="s">
        <v>1547</v>
      </c>
      <c r="K76" s="224"/>
      <c r="L76" s="224"/>
      <c r="M76" s="224"/>
      <c r="N76" s="224"/>
      <c r="O76" s="224"/>
      <c r="P76" s="185"/>
      <c r="Q76" s="225"/>
      <c r="R76" s="182" t="str">
        <f ca="1">IF(ISERROR($V76),"",OFFSET('Smelter Look-up'!$C$4,$V76-4,0)&amp;"")</f>
        <v>Kojima Chemicals Co., Ltd.</v>
      </c>
      <c r="S76" s="181" t="str">
        <f t="shared" ca="1" si="9"/>
        <v>JP</v>
      </c>
      <c r="T76" s="181" t="str">
        <f ca="1">IF(B76="","",IF(ISERROR(MATCH($J76,SorP!$B$1:$B$6226,0)),"",INDIRECT("'SorP'!$A$"&amp;MATCH($S76&amp;$J76,SorP!C:C,0))))</f>
        <v>JP-11</v>
      </c>
      <c r="U76" s="201"/>
      <c r="V76" s="226">
        <f>IF(C76="",NA(),IF(OR(C76="Smelter not listed",C76="Smelter not yet identified"),MATCH($B76&amp;$D76,'Smelter Look-up'!$J:$J,0),MATCH($B76&amp;$C76,'Smelter Look-up'!$J:$J,0)))</f>
        <v>147</v>
      </c>
      <c r="X76" s="227">
        <f t="shared" si="10"/>
        <v>0</v>
      </c>
      <c r="AB76" s="228" t="str">
        <f t="shared" si="11"/>
        <v>GoldKojima Chemicals Co., Ltd.</v>
      </c>
    </row>
    <row r="77" spans="1:28" s="227" customFormat="1" ht="38.25">
      <c r="A77" s="181" t="s">
        <v>681</v>
      </c>
      <c r="B77" s="182" t="s">
        <v>1098</v>
      </c>
      <c r="C77" s="186" t="s">
        <v>15610</v>
      </c>
      <c r="D77" s="230"/>
      <c r="E77" s="182" t="s">
        <v>1080</v>
      </c>
      <c r="F77" s="182" t="s">
        <v>681</v>
      </c>
      <c r="G77" s="182" t="s">
        <v>13177</v>
      </c>
      <c r="H77" s="183">
        <v>0</v>
      </c>
      <c r="I77" s="184" t="s">
        <v>1579</v>
      </c>
      <c r="J77" s="184" t="s">
        <v>12814</v>
      </c>
      <c r="K77" s="224"/>
      <c r="L77" s="224"/>
      <c r="M77" s="224"/>
      <c r="N77" s="224"/>
      <c r="O77" s="224"/>
      <c r="P77" s="185"/>
      <c r="Q77" s="225"/>
      <c r="R77" s="182" t="str">
        <f ca="1">IF(ISERROR($V77),"",OFFSET('Smelter Look-up'!$C$4,$V77-4,0)&amp;"")</f>
        <v>LS MnM Inc.</v>
      </c>
      <c r="S77" s="181" t="str">
        <f t="shared" ca="1" si="9"/>
        <v>KR</v>
      </c>
      <c r="T77" s="181" t="str">
        <f ca="1">IF(B77="","",IF(ISERROR(MATCH($J77,SorP!$B$1:$B$6226,0)),"",INDIRECT("'SorP'!$A$"&amp;MATCH($S77&amp;$J77,SorP!C:C,0))))</f>
        <v>KR-31</v>
      </c>
      <c r="U77" s="201"/>
      <c r="V77" s="226">
        <f>IF(C77="",NA(),IF(OR(C77="Smelter not listed",C77="Smelter not yet identified"),MATCH($B77&amp;$D77,'Smelter Look-up'!$J:$J,0),MATCH($B77&amp;$C77,'Smelter Look-up'!$J:$J,0)))</f>
        <v>163</v>
      </c>
      <c r="X77" s="227">
        <f t="shared" si="10"/>
        <v>0</v>
      </c>
      <c r="AB77" s="228" t="str">
        <f t="shared" si="11"/>
        <v>GoldLS MnM Inc.</v>
      </c>
    </row>
    <row r="78" spans="1:28" s="227" customFormat="1" ht="25.5">
      <c r="A78" s="181" t="s">
        <v>684</v>
      </c>
      <c r="B78" s="182" t="s">
        <v>1098</v>
      </c>
      <c r="C78" s="186" t="s">
        <v>881</v>
      </c>
      <c r="D78" s="230"/>
      <c r="E78" s="182" t="s">
        <v>2384</v>
      </c>
      <c r="F78" s="182" t="s">
        <v>684</v>
      </c>
      <c r="G78" s="182" t="s">
        <v>13177</v>
      </c>
      <c r="H78" s="183">
        <v>0</v>
      </c>
      <c r="I78" s="184" t="s">
        <v>1582</v>
      </c>
      <c r="J78" s="184" t="s">
        <v>1583</v>
      </c>
      <c r="K78" s="224"/>
      <c r="L78" s="224"/>
      <c r="M78" s="224"/>
      <c r="N78" s="224"/>
      <c r="O78" s="224"/>
      <c r="P78" s="185"/>
      <c r="Q78" s="225"/>
      <c r="R78" s="182" t="str">
        <f ca="1">IF(ISERROR($V78),"",OFFSET('Smelter Look-up'!$C$4,$V78-4,0)&amp;"")</f>
        <v>Materion</v>
      </c>
      <c r="S78" s="181" t="str">
        <f t="shared" ca="1" si="9"/>
        <v>US</v>
      </c>
      <c r="T78" s="181" t="str">
        <f ca="1">IF(B78="","",IF(ISERROR(MATCH($J78,SorP!$B$1:$B$6226,0)),"",INDIRECT("'SorP'!$A$"&amp;MATCH($S78&amp;$J78,SorP!C:C,0))))</f>
        <v>US-NY</v>
      </c>
      <c r="U78" s="201"/>
      <c r="V78" s="226">
        <f>IF(C78="",NA(),IF(OR(C78="Smelter not listed",C78="Smelter not yet identified"),MATCH($B78&amp;$D78,'Smelter Look-up'!$J:$J,0),MATCH($B78&amp;$C78,'Smelter Look-up'!$J:$J,0)))</f>
        <v>169</v>
      </c>
      <c r="X78" s="227">
        <f t="shared" si="10"/>
        <v>0</v>
      </c>
      <c r="AB78" s="228" t="str">
        <f t="shared" si="11"/>
        <v>GoldMaterion</v>
      </c>
    </row>
    <row r="79" spans="1:28" s="227" customFormat="1" ht="51">
      <c r="A79" s="181" t="s">
        <v>685</v>
      </c>
      <c r="B79" s="182" t="s">
        <v>1098</v>
      </c>
      <c r="C79" s="186" t="s">
        <v>53</v>
      </c>
      <c r="D79" s="230"/>
      <c r="E79" s="182" t="s">
        <v>1077</v>
      </c>
      <c r="F79" s="182" t="s">
        <v>685</v>
      </c>
      <c r="G79" s="182" t="s">
        <v>13177</v>
      </c>
      <c r="H79" s="183">
        <v>0</v>
      </c>
      <c r="I79" s="184" t="s">
        <v>1584</v>
      </c>
      <c r="J79" s="184" t="s">
        <v>1547</v>
      </c>
      <c r="K79" s="224"/>
      <c r="L79" s="224"/>
      <c r="M79" s="224"/>
      <c r="N79" s="224"/>
      <c r="O79" s="224"/>
      <c r="P79" s="185"/>
      <c r="Q79" s="225"/>
      <c r="R79" s="182" t="str">
        <f ca="1">IF(ISERROR($V79),"",OFFSET('Smelter Look-up'!$C$4,$V79-4,0)&amp;"")</f>
        <v>Matsuda Sangyo Co., Ltd.</v>
      </c>
      <c r="S79" s="181" t="str">
        <f t="shared" ca="1" si="9"/>
        <v>JP</v>
      </c>
      <c r="T79" s="181" t="str">
        <f ca="1">IF(B79="","",IF(ISERROR(MATCH($J79,SorP!$B$1:$B$6226,0)),"",INDIRECT("'SorP'!$A$"&amp;MATCH($S79&amp;$J79,SorP!C:C,0))))</f>
        <v>JP-11</v>
      </c>
      <c r="U79" s="201"/>
      <c r="V79" s="226">
        <f>IF(C79="",NA(),IF(OR(C79="Smelter not listed",C79="Smelter not yet identified"),MATCH($B79&amp;$D79,'Smelter Look-up'!$J:$J,0),MATCH($B79&amp;$C79,'Smelter Look-up'!$J:$J,0)))</f>
        <v>170</v>
      </c>
      <c r="X79" s="227">
        <f t="shared" si="10"/>
        <v>0</v>
      </c>
      <c r="AB79" s="228" t="str">
        <f t="shared" si="11"/>
        <v>GoldMatsuda Sangyo Co., Ltd.</v>
      </c>
    </row>
    <row r="80" spans="1:28" s="227" customFormat="1" ht="76.5">
      <c r="A80" s="181" t="s">
        <v>1586</v>
      </c>
      <c r="B80" s="182" t="s">
        <v>1098</v>
      </c>
      <c r="C80" s="186" t="s">
        <v>1585</v>
      </c>
      <c r="D80" s="230"/>
      <c r="E80" s="182" t="s">
        <v>1069</v>
      </c>
      <c r="F80" s="182" t="s">
        <v>1586</v>
      </c>
      <c r="G80" s="182" t="s">
        <v>13177</v>
      </c>
      <c r="H80" s="183">
        <v>0</v>
      </c>
      <c r="I80" s="184" t="s">
        <v>2464</v>
      </c>
      <c r="J80" s="184" t="s">
        <v>13544</v>
      </c>
      <c r="K80" s="224"/>
      <c r="L80" s="224"/>
      <c r="M80" s="224"/>
      <c r="N80" s="224"/>
      <c r="O80" s="224"/>
      <c r="P80" s="185"/>
      <c r="Q80" s="225"/>
      <c r="R80" s="182" t="str">
        <f ca="1">IF(ISERROR($V80),"",OFFSET('Smelter Look-up'!$C$4,$V80-4,0)&amp;"")</f>
        <v>Metalor Technologies (Suzhou) Ltd.</v>
      </c>
      <c r="S80" s="181" t="str">
        <f t="shared" ref="S80:S101" ca="1" si="12">IF(B80="","",IF(ISERROR(MATCH($E80,CL,0)),"Unknown",INDIRECT("'C'!$A$"&amp;MATCH($E80,CL,0)+1)))</f>
        <v>CN</v>
      </c>
      <c r="T80" s="181" t="str">
        <f ca="1">IF(B80="","",IF(ISERROR(MATCH($J80,SorP!$B$1:$B$6226,0)),"",INDIRECT("'SorP'!$A$"&amp;MATCH($S80&amp;$J80,SorP!C:C,0))))</f>
        <v>CN-JS</v>
      </c>
      <c r="U80" s="201"/>
      <c r="V80" s="226">
        <f>IF(C80="",NA(),IF(OR(C80="Smelter not listed",C80="Smelter not yet identified"),MATCH($B80&amp;$D80,'Smelter Look-up'!$J:$J,0),MATCH($B80&amp;$C80,'Smelter Look-up'!$J:$J,0)))</f>
        <v>180</v>
      </c>
      <c r="X80" s="227">
        <f t="shared" ref="X80:X101" si="13">IF(AND(C80="Smelter not listed",OR(LEN(D80)=0,LEN(E80)=0)),1,0)</f>
        <v>0</v>
      </c>
      <c r="AB80" s="228" t="str">
        <f t="shared" ref="AB80:AB101" si="14">B80&amp;C80</f>
        <v>GoldMetalor Technologies (Suzhou) Ltd.</v>
      </c>
    </row>
    <row r="81" spans="1:28" s="227" customFormat="1" ht="89.25">
      <c r="A81" s="181" t="s">
        <v>686</v>
      </c>
      <c r="B81" s="182" t="s">
        <v>1098</v>
      </c>
      <c r="C81" s="186" t="s">
        <v>2105</v>
      </c>
      <c r="D81" s="230" t="s">
        <v>2105</v>
      </c>
      <c r="E81" s="182" t="s">
        <v>1069</v>
      </c>
      <c r="F81" s="182" t="s">
        <v>686</v>
      </c>
      <c r="G81" s="182" t="s">
        <v>13177</v>
      </c>
      <c r="H81" s="183">
        <v>0</v>
      </c>
      <c r="I81" s="184" t="s">
        <v>1587</v>
      </c>
      <c r="J81" s="184" t="s">
        <v>15604</v>
      </c>
      <c r="K81" s="224"/>
      <c r="L81" s="224"/>
      <c r="M81" s="224"/>
      <c r="N81" s="224"/>
      <c r="O81" s="224"/>
      <c r="P81" s="185"/>
      <c r="Q81" s="225"/>
      <c r="R81" s="182" t="str">
        <f ca="1">IF(ISERROR($V81),"",OFFSET('Smelter Look-up'!$C$4,$V81-4,0)&amp;"")</f>
        <v>Metalor Technologies (Hong Kong) Ltd.</v>
      </c>
      <c r="S81" s="181" t="str">
        <f t="shared" ca="1" si="12"/>
        <v>CN</v>
      </c>
      <c r="T81" s="181" t="str">
        <f ca="1">IF(B81="","",IF(ISERROR(MATCH($J81,SorP!$B$1:$B$6226,0)),"",INDIRECT("'SorP'!$A$"&amp;MATCH($S81&amp;$J81,SorP!C:C,0))))</f>
        <v>CN-HK</v>
      </c>
      <c r="U81" s="201"/>
      <c r="V81" s="226">
        <f>IF(C81="",NA(),IF(OR(C81="Smelter not listed",C81="Smelter not yet identified"),MATCH($B81&amp;$D81,'Smelter Look-up'!$J:$J,0),MATCH($B81&amp;$C81,'Smelter Look-up'!$J:$J,0)))</f>
        <v>178</v>
      </c>
      <c r="X81" s="227">
        <f t="shared" si="13"/>
        <v>0</v>
      </c>
      <c r="AB81" s="228" t="str">
        <f t="shared" si="14"/>
        <v>GoldMetalor Technologies (Hong Kong) Ltd.</v>
      </c>
    </row>
    <row r="82" spans="1:28" s="227" customFormat="1" ht="89.25">
      <c r="A82" s="181" t="s">
        <v>687</v>
      </c>
      <c r="B82" s="182" t="s">
        <v>1098</v>
      </c>
      <c r="C82" s="186" t="s">
        <v>2106</v>
      </c>
      <c r="D82" s="230"/>
      <c r="E82" s="182" t="s">
        <v>857</v>
      </c>
      <c r="F82" s="182" t="s">
        <v>687</v>
      </c>
      <c r="G82" s="182" t="s">
        <v>13177</v>
      </c>
      <c r="H82" s="183">
        <v>0</v>
      </c>
      <c r="I82" s="184" t="s">
        <v>12670</v>
      </c>
      <c r="J82" s="184" t="s">
        <v>10242</v>
      </c>
      <c r="K82" s="224"/>
      <c r="L82" s="224"/>
      <c r="M82" s="224"/>
      <c r="N82" s="224"/>
      <c r="O82" s="224"/>
      <c r="P82" s="185"/>
      <c r="Q82" s="225"/>
      <c r="R82" s="182" t="str">
        <f ca="1">IF(ISERROR($V82),"",OFFSET('Smelter Look-up'!$C$4,$V82-4,0)&amp;"")</f>
        <v>Metalor Technologies (Singapore) Pte., Ltd.</v>
      </c>
      <c r="S82" s="181" t="str">
        <f t="shared" ca="1" si="12"/>
        <v>SG</v>
      </c>
      <c r="T82" s="181" t="str">
        <f ca="1">IF(B82="","",IF(ISERROR(MATCH($J82,SorP!$B$1:$B$6226,0)),"",INDIRECT("'SorP'!$A$"&amp;MATCH($S82&amp;$J82,SorP!C:C,0))))</f>
        <v>SG-05</v>
      </c>
      <c r="U82" s="201"/>
      <c r="V82" s="226">
        <f>IF(C82="",NA(),IF(OR(C82="Smelter not listed",C82="Smelter not yet identified"),MATCH($B82&amp;$D82,'Smelter Look-up'!$J:$J,0),MATCH($B82&amp;$C82,'Smelter Look-up'!$J:$J,0)))</f>
        <v>179</v>
      </c>
      <c r="X82" s="227">
        <f t="shared" si="13"/>
        <v>0</v>
      </c>
      <c r="AB82" s="228" t="str">
        <f t="shared" si="14"/>
        <v>GoldMetalor Technologies (Singapore) Pte., Ltd.</v>
      </c>
    </row>
    <row r="83" spans="1:28" s="227" customFormat="1" ht="63.75">
      <c r="A83" s="181" t="s">
        <v>688</v>
      </c>
      <c r="B83" s="182" t="s">
        <v>1098</v>
      </c>
      <c r="C83" s="186" t="s">
        <v>2257</v>
      </c>
      <c r="D83" s="230"/>
      <c r="E83" s="182" t="s">
        <v>1067</v>
      </c>
      <c r="F83" s="182" t="s">
        <v>688</v>
      </c>
      <c r="G83" s="182" t="s">
        <v>13177</v>
      </c>
      <c r="H83" s="183">
        <v>0</v>
      </c>
      <c r="I83" s="184" t="s">
        <v>1588</v>
      </c>
      <c r="J83" s="184" t="s">
        <v>1589</v>
      </c>
      <c r="K83" s="224"/>
      <c r="L83" s="224"/>
      <c r="M83" s="224"/>
      <c r="N83" s="224"/>
      <c r="O83" s="224"/>
      <c r="P83" s="185"/>
      <c r="Q83" s="225"/>
      <c r="R83" s="182" t="str">
        <f ca="1">IF(ISERROR($V83),"",OFFSET('Smelter Look-up'!$C$4,$V83-4,0)&amp;"")</f>
        <v>Metalor Technologies S.A.</v>
      </c>
      <c r="S83" s="181" t="str">
        <f t="shared" ca="1" si="12"/>
        <v>CH</v>
      </c>
      <c r="T83" s="181" t="str">
        <f ca="1">IF(B83="","",IF(ISERROR(MATCH($J83,SorP!$B$1:$B$6226,0)),"",INDIRECT("'SorP'!$A$"&amp;MATCH($S83&amp;$J83,SorP!C:C,0))))</f>
        <v>CH-NE</v>
      </c>
      <c r="U83" s="201"/>
      <c r="V83" s="226">
        <f>IF(C83="",NA(),IF(OR(C83="Smelter not listed",C83="Smelter not yet identified"),MATCH($B83&amp;$D83,'Smelter Look-up'!$J:$J,0),MATCH($B83&amp;$C83,'Smelter Look-up'!$J:$J,0)))</f>
        <v>181</v>
      </c>
      <c r="X83" s="227">
        <f t="shared" si="13"/>
        <v>0</v>
      </c>
      <c r="AB83" s="228" t="str">
        <f t="shared" si="14"/>
        <v>GoldMetalor Technologies S.A.</v>
      </c>
    </row>
    <row r="84" spans="1:28" s="227" customFormat="1" ht="63.75">
      <c r="A84" s="181" t="s">
        <v>689</v>
      </c>
      <c r="B84" s="182" t="s">
        <v>1098</v>
      </c>
      <c r="C84" s="186" t="s">
        <v>1195</v>
      </c>
      <c r="D84" s="230"/>
      <c r="E84" s="182" t="s">
        <v>2384</v>
      </c>
      <c r="F84" s="182" t="s">
        <v>689</v>
      </c>
      <c r="G84" s="182" t="s">
        <v>13177</v>
      </c>
      <c r="H84" s="183">
        <v>0</v>
      </c>
      <c r="I84" s="184" t="s">
        <v>1590</v>
      </c>
      <c r="J84" s="184" t="s">
        <v>1591</v>
      </c>
      <c r="K84" s="224"/>
      <c r="L84" s="224"/>
      <c r="M84" s="224"/>
      <c r="N84" s="224"/>
      <c r="O84" s="224"/>
      <c r="P84" s="185"/>
      <c r="Q84" s="225"/>
      <c r="R84" s="182" t="str">
        <f ca="1">IF(ISERROR($V84),"",OFFSET('Smelter Look-up'!$C$4,$V84-4,0)&amp;"")</f>
        <v>Metalor USA Refining Corporation</v>
      </c>
      <c r="S84" s="181" t="str">
        <f t="shared" ca="1" si="12"/>
        <v>US</v>
      </c>
      <c r="T84" s="181" t="str">
        <f ca="1">IF(B84="","",IF(ISERROR(MATCH($J84,SorP!$B$1:$B$6226,0)),"",INDIRECT("'SorP'!$A$"&amp;MATCH($S84&amp;$J84,SorP!C:C,0))))</f>
        <v>US-MA</v>
      </c>
      <c r="U84" s="201"/>
      <c r="V84" s="226">
        <f>IF(C84="",NA(),IF(OR(C84="Smelter not listed",C84="Smelter not yet identified"),MATCH($B84&amp;$D84,'Smelter Look-up'!$J:$J,0),MATCH($B84&amp;$C84,'Smelter Look-up'!$J:$J,0)))</f>
        <v>182</v>
      </c>
      <c r="X84" s="227">
        <f t="shared" si="13"/>
        <v>0</v>
      </c>
      <c r="AB84" s="228" t="str">
        <f t="shared" si="14"/>
        <v>GoldMetalor USA Refining Corporation</v>
      </c>
    </row>
    <row r="85" spans="1:28" s="227" customFormat="1" ht="76.5">
      <c r="A85" s="181" t="s">
        <v>690</v>
      </c>
      <c r="B85" s="182" t="s">
        <v>1098</v>
      </c>
      <c r="C85" s="186" t="s">
        <v>12376</v>
      </c>
      <c r="D85" s="230"/>
      <c r="E85" s="182" t="s">
        <v>1082</v>
      </c>
      <c r="F85" s="182" t="s">
        <v>690</v>
      </c>
      <c r="G85" s="182" t="s">
        <v>13177</v>
      </c>
      <c r="H85" s="183">
        <v>0</v>
      </c>
      <c r="I85" s="184" t="s">
        <v>1592</v>
      </c>
      <c r="J85" s="184" t="s">
        <v>12832</v>
      </c>
      <c r="K85" s="224"/>
      <c r="L85" s="224"/>
      <c r="M85" s="224"/>
      <c r="N85" s="224"/>
      <c r="O85" s="224"/>
      <c r="P85" s="185"/>
      <c r="Q85" s="225"/>
      <c r="R85" s="182" t="str">
        <f ca="1">IF(ISERROR($V85),"",OFFSET('Smelter Look-up'!$C$4,$V85-4,0)&amp;"")</f>
        <v>Metalurgica Met-Mex Penoles S.A. De C.V.</v>
      </c>
      <c r="S85" s="181" t="str">
        <f t="shared" ca="1" si="12"/>
        <v>MX</v>
      </c>
      <c r="T85" s="181" t="str">
        <f ca="1">IF(B85="","",IF(ISERROR(MATCH($J85,SorP!$B$1:$B$6226,0)),"",INDIRECT("'SorP'!$A$"&amp;MATCH($S85&amp;$J85,SorP!C:C,0))))</f>
        <v>MX-COA</v>
      </c>
      <c r="U85" s="201"/>
      <c r="V85" s="226">
        <f>IF(C85="",NA(),IF(OR(C85="Smelter not listed",C85="Smelter not yet identified"),MATCH($B85&amp;$D85,'Smelter Look-up'!$J:$J,0),MATCH($B85&amp;$C85,'Smelter Look-up'!$J:$J,0)))</f>
        <v>183</v>
      </c>
      <c r="X85" s="227">
        <f t="shared" si="13"/>
        <v>0</v>
      </c>
      <c r="AB85" s="228" t="str">
        <f t="shared" si="14"/>
        <v>GoldMetalurgica Met-Mex Penoles S.A. De C.V.</v>
      </c>
    </row>
    <row r="86" spans="1:28" s="227" customFormat="1" ht="76.5">
      <c r="A86" s="181" t="s">
        <v>691</v>
      </c>
      <c r="B86" s="182" t="s">
        <v>1098</v>
      </c>
      <c r="C86" s="186" t="s">
        <v>1131</v>
      </c>
      <c r="D86" s="230"/>
      <c r="E86" s="182" t="s">
        <v>1077</v>
      </c>
      <c r="F86" s="182" t="s">
        <v>691</v>
      </c>
      <c r="G86" s="182" t="s">
        <v>13177</v>
      </c>
      <c r="H86" s="183">
        <v>0</v>
      </c>
      <c r="I86" s="184" t="s">
        <v>1509</v>
      </c>
      <c r="J86" s="184" t="s">
        <v>1509</v>
      </c>
      <c r="K86" s="224"/>
      <c r="L86" s="224"/>
      <c r="M86" s="224"/>
      <c r="N86" s="224"/>
      <c r="O86" s="224"/>
      <c r="P86" s="185"/>
      <c r="Q86" s="225"/>
      <c r="R86" s="182" t="str">
        <f ca="1">IF(ISERROR($V86),"",OFFSET('Smelter Look-up'!$C$4,$V86-4,0)&amp;"")</f>
        <v>Mitsubishi Materials Corporation</v>
      </c>
      <c r="S86" s="181" t="str">
        <f t="shared" ca="1" si="12"/>
        <v>JP</v>
      </c>
      <c r="T86" s="181" t="str">
        <f ca="1">IF(B86="","",IF(ISERROR(MATCH($J86,SorP!$B$1:$B$6226,0)),"",INDIRECT("'SorP'!$A$"&amp;MATCH($S86&amp;$J86,SorP!C:C,0))))</f>
        <v>JP-13</v>
      </c>
      <c r="U86" s="201"/>
      <c r="V86" s="226">
        <f>IF(C86="",NA(),IF(OR(C86="Smelter not listed",C86="Smelter not yet identified"),MATCH($B86&amp;$D86,'Smelter Look-up'!$J:$J,0),MATCH($B86&amp;$C86,'Smelter Look-up'!$J:$J,0)))</f>
        <v>189</v>
      </c>
      <c r="X86" s="227">
        <f t="shared" si="13"/>
        <v>0</v>
      </c>
      <c r="AB86" s="228" t="str">
        <f t="shared" si="14"/>
        <v>GoldMitsubishi Materials Corporation</v>
      </c>
    </row>
    <row r="87" spans="1:28" s="227" customFormat="1" ht="63.75">
      <c r="A87" s="181" t="s">
        <v>692</v>
      </c>
      <c r="B87" s="182" t="s">
        <v>1098</v>
      </c>
      <c r="C87" s="186" t="s">
        <v>1196</v>
      </c>
      <c r="D87" s="230" t="s">
        <v>1196</v>
      </c>
      <c r="E87" s="182" t="s">
        <v>1077</v>
      </c>
      <c r="F87" s="182" t="s">
        <v>692</v>
      </c>
      <c r="G87" s="182" t="s">
        <v>13177</v>
      </c>
      <c r="H87" s="183">
        <v>0</v>
      </c>
      <c r="I87" s="184" t="s">
        <v>1594</v>
      </c>
      <c r="J87" s="184" t="s">
        <v>1593</v>
      </c>
      <c r="K87" s="224"/>
      <c r="L87" s="224"/>
      <c r="M87" s="224"/>
      <c r="N87" s="224"/>
      <c r="O87" s="224"/>
      <c r="P87" s="185"/>
      <c r="Q87" s="225"/>
      <c r="R87" s="182" t="str">
        <f ca="1">IF(ISERROR($V87),"",OFFSET('Smelter Look-up'!$C$4,$V87-4,0)&amp;"")</f>
        <v>Mitsui Mining and Smelting Co., Ltd.</v>
      </c>
      <c r="S87" s="181" t="str">
        <f t="shared" ca="1" si="12"/>
        <v>JP</v>
      </c>
      <c r="T87" s="181" t="str">
        <f ca="1">IF(B87="","",IF(ISERROR(MATCH($J87,SorP!$B$1:$B$6226,0)),"",INDIRECT("'SorP'!$A$"&amp;MATCH($S87&amp;$J87,SorP!C:C,0))))</f>
        <v>JP-34</v>
      </c>
      <c r="U87" s="201"/>
      <c r="V87" s="226">
        <f>IF(C87="",NA(),IF(OR(C87="Smelter not listed",C87="Smelter not yet identified"),MATCH($B87&amp;$D87,'Smelter Look-up'!$J:$J,0),MATCH($B87&amp;$C87,'Smelter Look-up'!$J:$J,0)))</f>
        <v>191</v>
      </c>
      <c r="X87" s="227">
        <f t="shared" si="13"/>
        <v>0</v>
      </c>
      <c r="AB87" s="228" t="str">
        <f t="shared" si="14"/>
        <v>GoldMitsui Mining and Smelting Co., Ltd.</v>
      </c>
    </row>
    <row r="88" spans="1:28" s="227" customFormat="1" ht="51">
      <c r="A88" s="181" t="s">
        <v>696</v>
      </c>
      <c r="B88" s="182" t="s">
        <v>1098</v>
      </c>
      <c r="C88" s="186" t="s">
        <v>2109</v>
      </c>
      <c r="D88" s="230"/>
      <c r="E88" s="182" t="s">
        <v>1077</v>
      </c>
      <c r="F88" s="182" t="s">
        <v>696</v>
      </c>
      <c r="G88" s="182" t="s">
        <v>13177</v>
      </c>
      <c r="H88" s="183">
        <v>0</v>
      </c>
      <c r="I88" s="184" t="s">
        <v>1599</v>
      </c>
      <c r="J88" s="184" t="s">
        <v>1600</v>
      </c>
      <c r="K88" s="224"/>
      <c r="L88" s="224"/>
      <c r="M88" s="224"/>
      <c r="N88" s="224"/>
      <c r="O88" s="224"/>
      <c r="P88" s="185"/>
      <c r="Q88" s="225"/>
      <c r="R88" s="182" t="str">
        <f ca="1">IF(ISERROR($V88),"",OFFSET('Smelter Look-up'!$C$4,$V88-4,0)&amp;"")</f>
        <v>Nihon Material Co., Ltd.</v>
      </c>
      <c r="S88" s="181" t="str">
        <f t="shared" ca="1" si="12"/>
        <v>JP</v>
      </c>
      <c r="T88" s="181" t="str">
        <f ca="1">IF(B88="","",IF(ISERROR(MATCH($J88,SorP!$B$1:$B$6226,0)),"",INDIRECT("'SorP'!$A$"&amp;MATCH($S88&amp;$J88,SorP!C:C,0))))</f>
        <v>JP-12</v>
      </c>
      <c r="U88" s="201"/>
      <c r="V88" s="226">
        <f>IF(C88="",NA(),IF(OR(C88="Smelter not listed",C88="Smelter not yet identified"),MATCH($B88&amp;$D88,'Smelter Look-up'!$J:$J,0),MATCH($B88&amp;$C88,'Smelter Look-up'!$J:$J,0)))</f>
        <v>201</v>
      </c>
      <c r="X88" s="227">
        <f t="shared" si="13"/>
        <v>0</v>
      </c>
      <c r="AB88" s="228" t="str">
        <f t="shared" si="14"/>
        <v>GoldNihon Material Co., Ltd.</v>
      </c>
    </row>
    <row r="89" spans="1:28" s="227" customFormat="1" ht="38.25">
      <c r="A89" s="181" t="s">
        <v>699</v>
      </c>
      <c r="B89" s="182" t="s">
        <v>1098</v>
      </c>
      <c r="C89" s="186" t="s">
        <v>15334</v>
      </c>
      <c r="D89" s="230" t="s">
        <v>15334</v>
      </c>
      <c r="E89" s="182" t="s">
        <v>1067</v>
      </c>
      <c r="F89" s="182" t="s">
        <v>699</v>
      </c>
      <c r="G89" s="182" t="s">
        <v>13177</v>
      </c>
      <c r="H89" s="183" t="s">
        <v>15831</v>
      </c>
      <c r="I89" s="184" t="s">
        <v>15337</v>
      </c>
      <c r="J89" s="184" t="s">
        <v>3741</v>
      </c>
      <c r="K89" s="224"/>
      <c r="L89" s="224"/>
      <c r="M89" s="224"/>
      <c r="N89" s="224"/>
      <c r="O89" s="224"/>
      <c r="P89" s="185"/>
      <c r="Q89" s="225"/>
      <c r="R89" s="182" t="str">
        <f ca="1">IF(ISERROR($V89),"",OFFSET('Smelter Look-up'!$C$4,$V89-4,0)&amp;"")</f>
        <v>MKS PAMP SA</v>
      </c>
      <c r="S89" s="181" t="str">
        <f t="shared" ca="1" si="12"/>
        <v>CH</v>
      </c>
      <c r="T89" s="181" t="str">
        <f ca="1">IF(B89="","",IF(ISERROR(MATCH($J89,SorP!$B$1:$B$6226,0)),"",INDIRECT("'SorP'!$A$"&amp;MATCH($S89&amp;$J89,SorP!C:C,0))))</f>
        <v>CH-GE</v>
      </c>
      <c r="U89" s="201"/>
      <c r="V89" s="226">
        <f>IF(C89="",NA(),IF(OR(C89="Smelter not listed",C89="Smelter not yet identified"),MATCH($B89&amp;$D89,'Smelter Look-up'!$J:$J,0),MATCH($B89&amp;$C89,'Smelter Look-up'!$J:$J,0)))</f>
        <v>192</v>
      </c>
      <c r="X89" s="227">
        <f t="shared" si="13"/>
        <v>0</v>
      </c>
      <c r="AB89" s="228" t="str">
        <f t="shared" si="14"/>
        <v>GoldMKS PAMP SA</v>
      </c>
    </row>
    <row r="90" spans="1:28" s="227" customFormat="1" ht="63.75">
      <c r="A90" s="181" t="s">
        <v>704</v>
      </c>
      <c r="B90" s="182" t="s">
        <v>1098</v>
      </c>
      <c r="C90" s="186" t="s">
        <v>2112</v>
      </c>
      <c r="D90" s="230"/>
      <c r="E90" s="182" t="s">
        <v>864</v>
      </c>
      <c r="F90" s="182" t="s">
        <v>704</v>
      </c>
      <c r="G90" s="182" t="s">
        <v>13177</v>
      </c>
      <c r="H90" s="183">
        <v>0</v>
      </c>
      <c r="I90" s="184" t="s">
        <v>1609</v>
      </c>
      <c r="J90" s="184" t="s">
        <v>1610</v>
      </c>
      <c r="K90" s="224"/>
      <c r="L90" s="224"/>
      <c r="M90" s="224"/>
      <c r="N90" s="224"/>
      <c r="O90" s="224"/>
      <c r="P90" s="185"/>
      <c r="Q90" s="225"/>
      <c r="R90" s="182" t="str">
        <f ca="1">IF(ISERROR($V90),"",OFFSET('Smelter Look-up'!$C$4,$V90-4,0)&amp;"")</f>
        <v>Rand Refinery (Pty) Ltd.</v>
      </c>
      <c r="S90" s="181" t="str">
        <f t="shared" ca="1" si="12"/>
        <v>ZA</v>
      </c>
      <c r="T90" s="181" t="str">
        <f ca="1">IF(B90="","",IF(ISERROR(MATCH($J90,SorP!$B$1:$B$6226,0)),"",INDIRECT("'SorP'!$A$"&amp;MATCH($S90&amp;$J90,SorP!C:C,0))))</f>
        <v>ZA-GP</v>
      </c>
      <c r="U90" s="201"/>
      <c r="V90" s="226">
        <f>IF(C90="",NA(),IF(OR(C90="Smelter not listed",C90="Smelter not yet identified"),MATCH($B90&amp;$D90,'Smelter Look-up'!$J:$J,0),MATCH($B90&amp;$C90,'Smelter Look-up'!$J:$J,0)))</f>
        <v>224</v>
      </c>
      <c r="X90" s="227">
        <f t="shared" si="13"/>
        <v>0</v>
      </c>
      <c r="AB90" s="228" t="str">
        <f t="shared" si="14"/>
        <v>GoldRand Refinery (Pty) Ltd.</v>
      </c>
    </row>
    <row r="91" spans="1:28" s="227" customFormat="1" ht="51">
      <c r="A91" s="181" t="s">
        <v>705</v>
      </c>
      <c r="B91" s="182" t="s">
        <v>1098</v>
      </c>
      <c r="C91" s="186" t="s">
        <v>884</v>
      </c>
      <c r="D91" s="230"/>
      <c r="E91" s="182" t="s">
        <v>1066</v>
      </c>
      <c r="F91" s="182" t="s">
        <v>705</v>
      </c>
      <c r="G91" s="182" t="s">
        <v>13177</v>
      </c>
      <c r="H91" s="183">
        <v>0</v>
      </c>
      <c r="I91" s="184" t="s">
        <v>1611</v>
      </c>
      <c r="J91" s="184" t="s">
        <v>1569</v>
      </c>
      <c r="K91" s="224"/>
      <c r="L91" s="224"/>
      <c r="M91" s="224"/>
      <c r="N91" s="224"/>
      <c r="O91" s="224"/>
      <c r="P91" s="185"/>
      <c r="Q91" s="225"/>
      <c r="R91" s="182" t="str">
        <f ca="1">IF(ISERROR($V91),"",OFFSET('Smelter Look-up'!$C$4,$V91-4,0)&amp;"")</f>
        <v>Royal Canadian Mint</v>
      </c>
      <c r="S91" s="181" t="str">
        <f t="shared" ca="1" si="12"/>
        <v>CA</v>
      </c>
      <c r="T91" s="181" t="str">
        <f ca="1">IF(B91="","",IF(ISERROR(MATCH($J91,SorP!$B$1:$B$6226,0)),"",INDIRECT("'SorP'!$A$"&amp;MATCH($S91&amp;$J91,SorP!C:C,0))))</f>
        <v>CA-ON</v>
      </c>
      <c r="U91" s="201"/>
      <c r="V91" s="226">
        <f>IF(C91="",NA(),IF(OR(C91="Smelter not listed",C91="Smelter not yet identified"),MATCH($B91&amp;$D91,'Smelter Look-up'!$J:$J,0),MATCH($B91&amp;$C91,'Smelter Look-up'!$J:$J,0)))</f>
        <v>229</v>
      </c>
      <c r="X91" s="227">
        <f t="shared" si="13"/>
        <v>0</v>
      </c>
      <c r="AB91" s="228" t="str">
        <f t="shared" si="14"/>
        <v>GoldRoyal Canadian Mint</v>
      </c>
    </row>
    <row r="92" spans="1:28" s="227" customFormat="1" ht="89.25">
      <c r="A92" s="181" t="s">
        <v>711</v>
      </c>
      <c r="B92" s="182" t="s">
        <v>1098</v>
      </c>
      <c r="C92" s="186" t="s">
        <v>886</v>
      </c>
      <c r="D92" s="230" t="s">
        <v>886</v>
      </c>
      <c r="E92" s="182" t="s">
        <v>2383</v>
      </c>
      <c r="F92" s="182" t="s">
        <v>711</v>
      </c>
      <c r="G92" s="182" t="s">
        <v>13177</v>
      </c>
      <c r="H92" s="183">
        <v>0</v>
      </c>
      <c r="I92" s="184" t="s">
        <v>1627</v>
      </c>
      <c r="J92" s="184" t="s">
        <v>11458</v>
      </c>
      <c r="K92" s="224"/>
      <c r="L92" s="224"/>
      <c r="M92" s="224"/>
      <c r="N92" s="224"/>
      <c r="O92" s="224"/>
      <c r="P92" s="185"/>
      <c r="Q92" s="225"/>
      <c r="R92" s="182" t="str">
        <f ca="1">IF(ISERROR($V92),"",OFFSET('Smelter Look-up'!$C$4,$V92-4,0)&amp;"")</f>
        <v>Solar Applied Materials Technology Corp.</v>
      </c>
      <c r="S92" s="181" t="str">
        <f t="shared" ca="1" si="12"/>
        <v>TW</v>
      </c>
      <c r="T92" s="181" t="str">
        <f ca="1">IF(B92="","",IF(ISERROR(MATCH($J92,SorP!$B$1:$B$6226,0)),"",INDIRECT("'SorP'!$A$"&amp;MATCH($S92&amp;$J92,SorP!C:C,0))))</f>
        <v>TW-TNN</v>
      </c>
      <c r="U92" s="201"/>
      <c r="V92" s="226">
        <f>IF(C92="",NA(),IF(OR(C92="Smelter not listed",C92="Smelter not yet identified"),MATCH($B92&amp;$D92,'Smelter Look-up'!$J:$J,0),MATCH($B92&amp;$C92,'Smelter Look-up'!$J:$J,0)))</f>
        <v>267</v>
      </c>
      <c r="X92" s="227">
        <f t="shared" si="13"/>
        <v>0</v>
      </c>
      <c r="AB92" s="228" t="str">
        <f t="shared" si="14"/>
        <v>GoldSolar Applied Materials Technology Corp.</v>
      </c>
    </row>
    <row r="93" spans="1:28" s="227" customFormat="1" ht="63.75">
      <c r="A93" s="181" t="s">
        <v>712</v>
      </c>
      <c r="B93" s="182" t="s">
        <v>1098</v>
      </c>
      <c r="C93" s="186" t="s">
        <v>54</v>
      </c>
      <c r="D93" s="230"/>
      <c r="E93" s="182" t="s">
        <v>1077</v>
      </c>
      <c r="F93" s="182" t="s">
        <v>712</v>
      </c>
      <c r="G93" s="182" t="s">
        <v>13177</v>
      </c>
      <c r="H93" s="183">
        <v>0</v>
      </c>
      <c r="I93" s="184" t="s">
        <v>1628</v>
      </c>
      <c r="J93" s="184" t="s">
        <v>2165</v>
      </c>
      <c r="K93" s="224"/>
      <c r="L93" s="224"/>
      <c r="M93" s="224"/>
      <c r="N93" s="224"/>
      <c r="O93" s="224"/>
      <c r="P93" s="185"/>
      <c r="Q93" s="225"/>
      <c r="R93" s="182" t="str">
        <f ca="1">IF(ISERROR($V93),"",OFFSET('Smelter Look-up'!$C$4,$V93-4,0)&amp;"")</f>
        <v>Sumitomo Metal Mining Co., Ltd.</v>
      </c>
      <c r="S93" s="181" t="str">
        <f t="shared" ca="1" si="12"/>
        <v>JP</v>
      </c>
      <c r="T93" s="181" t="str">
        <f ca="1">IF(B93="","",IF(ISERROR(MATCH($J93,SorP!$B$1:$B$6226,0)),"",INDIRECT("'SorP'!$A$"&amp;MATCH($S93&amp;$J93,SorP!C:C,0))))</f>
        <v>JP-38</v>
      </c>
      <c r="U93" s="201"/>
      <c r="V93" s="226">
        <f>IF(C93="",NA(),IF(OR(C93="Smelter not listed",C93="Smelter not yet identified"),MATCH($B93&amp;$D93,'Smelter Look-up'!$J:$J,0),MATCH($B93&amp;$C93,'Smelter Look-up'!$J:$J,0)))</f>
        <v>274</v>
      </c>
      <c r="X93" s="227">
        <f t="shared" si="13"/>
        <v>0</v>
      </c>
      <c r="AB93" s="228" t="str">
        <f t="shared" si="14"/>
        <v>GoldSumitomo Metal Mining Co., Ltd.</v>
      </c>
    </row>
    <row r="94" spans="1:28" s="227" customFormat="1" ht="63.75">
      <c r="A94" s="181" t="s">
        <v>713</v>
      </c>
      <c r="B94" s="182" t="s">
        <v>1098</v>
      </c>
      <c r="C94" s="186" t="s">
        <v>1199</v>
      </c>
      <c r="D94" s="230"/>
      <c r="E94" s="182" t="s">
        <v>1077</v>
      </c>
      <c r="F94" s="182" t="s">
        <v>713</v>
      </c>
      <c r="G94" s="182" t="s">
        <v>13177</v>
      </c>
      <c r="H94" s="183">
        <v>0</v>
      </c>
      <c r="I94" s="184" t="s">
        <v>1629</v>
      </c>
      <c r="J94" s="184" t="s">
        <v>1630</v>
      </c>
      <c r="K94" s="224"/>
      <c r="L94" s="224"/>
      <c r="M94" s="224"/>
      <c r="N94" s="224"/>
      <c r="O94" s="224"/>
      <c r="P94" s="185"/>
      <c r="Q94" s="225"/>
      <c r="R94" s="182" t="str">
        <f ca="1">IF(ISERROR($V94),"",OFFSET('Smelter Look-up'!$C$4,$V94-4,0)&amp;"")</f>
        <v>Tanaka Kikinzoku Kogyo K.K.</v>
      </c>
      <c r="S94" s="181" t="str">
        <f t="shared" ca="1" si="12"/>
        <v>JP</v>
      </c>
      <c r="T94" s="181" t="str">
        <f ca="1">IF(B94="","",IF(ISERROR(MATCH($J94,SorP!$B$1:$B$6226,0)),"",INDIRECT("'SorP'!$A$"&amp;MATCH($S94&amp;$J94,SorP!C:C,0))))</f>
        <v>JP-14</v>
      </c>
      <c r="U94" s="201"/>
      <c r="V94" s="226">
        <f>IF(C94="",NA(),IF(OR(C94="Smelter not listed",C94="Smelter not yet identified"),MATCH($B94&amp;$D94,'Smelter Look-up'!$J:$J,0),MATCH($B94&amp;$C94,'Smelter Look-up'!$J:$J,0)))</f>
        <v>287</v>
      </c>
      <c r="X94" s="227">
        <f t="shared" si="13"/>
        <v>0</v>
      </c>
      <c r="AB94" s="228" t="str">
        <f t="shared" si="14"/>
        <v>GoldTanaka Kikinzoku Kogyo K.K.</v>
      </c>
    </row>
    <row r="95" spans="1:28" s="227" customFormat="1" ht="51">
      <c r="A95" s="181" t="s">
        <v>716</v>
      </c>
      <c r="B95" s="182" t="s">
        <v>1098</v>
      </c>
      <c r="C95" s="186" t="s">
        <v>2117</v>
      </c>
      <c r="D95" s="230"/>
      <c r="E95" s="182" t="s">
        <v>1077</v>
      </c>
      <c r="F95" s="182" t="s">
        <v>716</v>
      </c>
      <c r="G95" s="182" t="s">
        <v>13177</v>
      </c>
      <c r="H95" s="183">
        <v>0</v>
      </c>
      <c r="I95" s="184" t="s">
        <v>1635</v>
      </c>
      <c r="J95" s="184" t="s">
        <v>1547</v>
      </c>
      <c r="K95" s="224"/>
      <c r="L95" s="224"/>
      <c r="M95" s="224"/>
      <c r="N95" s="224"/>
      <c r="O95" s="224"/>
      <c r="P95" s="185"/>
      <c r="Q95" s="225"/>
      <c r="R95" s="182" t="str">
        <f ca="1">IF(ISERROR($V95),"",OFFSET('Smelter Look-up'!$C$4,$V95-4,0)&amp;"")</f>
        <v>Tokuriki Honten Co., Ltd.</v>
      </c>
      <c r="S95" s="181" t="str">
        <f t="shared" ca="1" si="12"/>
        <v>JP</v>
      </c>
      <c r="T95" s="181" t="str">
        <f ca="1">IF(B95="","",IF(ISERROR(MATCH($J95,SorP!$B$1:$B$6226,0)),"",INDIRECT("'SorP'!$A$"&amp;MATCH($S95&amp;$J95,SorP!C:C,0))))</f>
        <v>JP-11</v>
      </c>
      <c r="U95" s="201"/>
      <c r="V95" s="226">
        <f>IF(C95="",NA(),IF(OR(C95="Smelter not listed",C95="Smelter not yet identified"),MATCH($B95&amp;$D95,'Smelter Look-up'!$J:$J,0),MATCH($B95&amp;$C95,'Smelter Look-up'!$J:$J,0)))</f>
        <v>293</v>
      </c>
      <c r="X95" s="227">
        <f t="shared" si="13"/>
        <v>0</v>
      </c>
      <c r="AB95" s="228" t="str">
        <f t="shared" si="14"/>
        <v>GoldTokuriki Honten Co., Ltd.</v>
      </c>
    </row>
    <row r="96" spans="1:28" s="227" customFormat="1" ht="102">
      <c r="A96" s="181" t="s">
        <v>719</v>
      </c>
      <c r="B96" s="182" t="s">
        <v>1098</v>
      </c>
      <c r="C96" s="186" t="s">
        <v>2283</v>
      </c>
      <c r="D96" s="230"/>
      <c r="E96" s="182" t="s">
        <v>1064</v>
      </c>
      <c r="F96" s="182" t="s">
        <v>719</v>
      </c>
      <c r="G96" s="182" t="s">
        <v>13177</v>
      </c>
      <c r="H96" s="183">
        <v>0</v>
      </c>
      <c r="I96" s="184" t="s">
        <v>1641</v>
      </c>
      <c r="J96" s="184" t="s">
        <v>3104</v>
      </c>
      <c r="K96" s="224"/>
      <c r="L96" s="224"/>
      <c r="M96" s="224"/>
      <c r="N96" s="224"/>
      <c r="O96" s="224"/>
      <c r="P96" s="185"/>
      <c r="Q96" s="225"/>
      <c r="R96" s="182" t="str">
        <f ca="1">IF(ISERROR($V96),"",OFFSET('Smelter Look-up'!$C$4,$V96-4,0)&amp;"")</f>
        <v>Umicore S.A. Business Unit Precious Metals Refining</v>
      </c>
      <c r="S96" s="181" t="str">
        <f t="shared" ca="1" si="12"/>
        <v>BE</v>
      </c>
      <c r="T96" s="181" t="str">
        <f ca="1">IF(B96="","",IF(ISERROR(MATCH($J96,SorP!$B$1:$B$6226,0)),"",INDIRECT("'SorP'!$A$"&amp;MATCH($S96&amp;$J96,SorP!C:C,0))))</f>
        <v>BE-VAN</v>
      </c>
      <c r="U96" s="201"/>
      <c r="V96" s="226">
        <f>IF(C96="",NA(),IF(OR(C96="Smelter not listed",C96="Smelter not yet identified"),MATCH($B96&amp;$D96,'Smelter Look-up'!$J:$J,0),MATCH($B96&amp;$C96,'Smelter Look-up'!$J:$J,0)))</f>
        <v>302</v>
      </c>
      <c r="X96" s="227">
        <f t="shared" si="13"/>
        <v>0</v>
      </c>
      <c r="AB96" s="228" t="str">
        <f t="shared" si="14"/>
        <v>GoldUmicore S.A. Business Unit Precious Metals Refining</v>
      </c>
    </row>
    <row r="97" spans="1:28" s="227" customFormat="1" ht="76.5">
      <c r="A97" s="181" t="s">
        <v>720</v>
      </c>
      <c r="B97" s="182" t="s">
        <v>1098</v>
      </c>
      <c r="C97" s="186" t="s">
        <v>792</v>
      </c>
      <c r="D97" s="230"/>
      <c r="E97" s="182" t="s">
        <v>2384</v>
      </c>
      <c r="F97" s="182" t="s">
        <v>720</v>
      </c>
      <c r="G97" s="182" t="s">
        <v>13177</v>
      </c>
      <c r="H97" s="183">
        <v>0</v>
      </c>
      <c r="I97" s="184" t="s">
        <v>1643</v>
      </c>
      <c r="J97" s="184" t="s">
        <v>1583</v>
      </c>
      <c r="K97" s="224"/>
      <c r="L97" s="224"/>
      <c r="M97" s="224"/>
      <c r="N97" s="224"/>
      <c r="O97" s="224"/>
      <c r="P97" s="185"/>
      <c r="Q97" s="225"/>
      <c r="R97" s="182" t="str">
        <f ca="1">IF(ISERROR($V97),"",OFFSET('Smelter Look-up'!$C$4,$V97-4,0)&amp;"")</f>
        <v>United Precious Metal Refining, Inc.</v>
      </c>
      <c r="S97" s="181" t="str">
        <f t="shared" ca="1" si="12"/>
        <v>US</v>
      </c>
      <c r="T97" s="181" t="str">
        <f ca="1">IF(B97="","",IF(ISERROR(MATCH($J97,SorP!$B$1:$B$6226,0)),"",INDIRECT("'SorP'!$A$"&amp;MATCH($S97&amp;$J97,SorP!C:C,0))))</f>
        <v>US-NY</v>
      </c>
      <c r="U97" s="201"/>
      <c r="V97" s="226">
        <f>IF(C97="",NA(),IF(OR(C97="Smelter not listed",C97="Smelter not yet identified"),MATCH($B97&amp;$D97,'Smelter Look-up'!$J:$J,0),MATCH($B97&amp;$C97,'Smelter Look-up'!$J:$J,0)))</f>
        <v>303</v>
      </c>
      <c r="X97" s="227">
        <f t="shared" si="13"/>
        <v>0</v>
      </c>
      <c r="AB97" s="228" t="str">
        <f t="shared" si="14"/>
        <v>GoldUnited Precious Metal Refining, Inc.</v>
      </c>
    </row>
    <row r="98" spans="1:28" s="227" customFormat="1" ht="102">
      <c r="A98" s="181" t="s">
        <v>722</v>
      </c>
      <c r="B98" s="182" t="s">
        <v>1098</v>
      </c>
      <c r="C98" s="186" t="s">
        <v>2440</v>
      </c>
      <c r="D98" s="230"/>
      <c r="E98" s="182" t="s">
        <v>1062</v>
      </c>
      <c r="F98" s="182" t="s">
        <v>722</v>
      </c>
      <c r="G98" s="182" t="s">
        <v>13177</v>
      </c>
      <c r="H98" s="183">
        <v>0</v>
      </c>
      <c r="I98" s="184" t="s">
        <v>1645</v>
      </c>
      <c r="J98" s="184" t="s">
        <v>1646</v>
      </c>
      <c r="K98" s="224"/>
      <c r="L98" s="224"/>
      <c r="M98" s="224"/>
      <c r="N98" s="224"/>
      <c r="O98" s="224"/>
      <c r="P98" s="185"/>
      <c r="Q98" s="225"/>
      <c r="R98" s="182" t="str">
        <f ca="1">IF(ISERROR($V98),"",OFFSET('Smelter Look-up'!$C$4,$V98-4,0)&amp;"")</f>
        <v>Western Australian Mint (T/a The Perth Mint)</v>
      </c>
      <c r="S98" s="181" t="str">
        <f t="shared" ca="1" si="12"/>
        <v>AU</v>
      </c>
      <c r="T98" s="181" t="str">
        <f ca="1">IF(B98="","",IF(ISERROR(MATCH($J98,SorP!$B$1:$B$6226,0)),"",INDIRECT("'SorP'!$A$"&amp;MATCH($S98&amp;$J98,SorP!C:C,0))))</f>
        <v>AU-WA</v>
      </c>
      <c r="U98" s="201"/>
      <c r="V98" s="226">
        <f>IF(C98="",NA(),IF(OR(C98="Smelter not listed",C98="Smelter not yet identified"),MATCH($B98&amp;$D98,'Smelter Look-up'!$J:$J,0),MATCH($B98&amp;$C98,'Smelter Look-up'!$J:$J,0)))</f>
        <v>306</v>
      </c>
      <c r="X98" s="227">
        <f t="shared" si="13"/>
        <v>0</v>
      </c>
      <c r="AB98" s="228" t="str">
        <f t="shared" si="14"/>
        <v>GoldWestern Australian Mint (T/a The Perth Mint)</v>
      </c>
    </row>
    <row r="99" spans="1:28" s="227" customFormat="1" ht="114.75">
      <c r="A99" s="181" t="s">
        <v>726</v>
      </c>
      <c r="B99" s="182" t="s">
        <v>1098</v>
      </c>
      <c r="C99" s="186" t="s">
        <v>1291</v>
      </c>
      <c r="D99" s="230"/>
      <c r="E99" s="182" t="s">
        <v>1069</v>
      </c>
      <c r="F99" s="182" t="s">
        <v>726</v>
      </c>
      <c r="G99" s="182" t="s">
        <v>13177</v>
      </c>
      <c r="H99" s="183">
        <v>0</v>
      </c>
      <c r="I99" s="184" t="s">
        <v>1652</v>
      </c>
      <c r="J99" s="184" t="s">
        <v>13533</v>
      </c>
      <c r="K99" s="224"/>
      <c r="L99" s="224"/>
      <c r="M99" s="224"/>
      <c r="N99" s="224"/>
      <c r="O99" s="224"/>
      <c r="P99" s="185"/>
      <c r="Q99" s="225"/>
      <c r="R99" s="182" t="str">
        <f ca="1">IF(ISERROR($V99),"",OFFSET('Smelter Look-up'!$C$4,$V99-4,0)&amp;"")</f>
        <v>Zhongyuan Gold Smelter of Zhongjin Gold Corporation</v>
      </c>
      <c r="S99" s="181" t="str">
        <f t="shared" ca="1" si="12"/>
        <v>CN</v>
      </c>
      <c r="T99" s="181" t="str">
        <f ca="1">IF(B99="","",IF(ISERROR(MATCH($J99,SorP!$B$1:$B$6226,0)),"",INDIRECT("'SorP'!$A$"&amp;MATCH($S99&amp;$J99,SorP!C:C,0))))</f>
        <v>CN-HA</v>
      </c>
      <c r="U99" s="201"/>
      <c r="V99" s="226">
        <f>IF(C99="",NA(),IF(OR(C99="Smelter not listed",C99="Smelter not yet identified"),MATCH($B99&amp;$D99,'Smelter Look-up'!$J:$J,0),MATCH($B99&amp;$C99,'Smelter Look-up'!$J:$J,0)))</f>
        <v>326</v>
      </c>
      <c r="X99" s="227">
        <f t="shared" si="13"/>
        <v>0</v>
      </c>
      <c r="AB99" s="228" t="str">
        <f t="shared" si="14"/>
        <v>GoldZhongyuan Gold Smelter of Zhongjin Gold Corporation</v>
      </c>
    </row>
    <row r="100" spans="1:28" s="227" customFormat="1" ht="63.75">
      <c r="A100" s="181" t="s">
        <v>2157</v>
      </c>
      <c r="B100" s="182" t="s">
        <v>1098</v>
      </c>
      <c r="C100" s="186" t="s">
        <v>2155</v>
      </c>
      <c r="D100" s="230"/>
      <c r="E100" s="182" t="s">
        <v>1070</v>
      </c>
      <c r="F100" s="182" t="s">
        <v>2157</v>
      </c>
      <c r="G100" s="182" t="s">
        <v>13177</v>
      </c>
      <c r="H100" s="183">
        <v>0</v>
      </c>
      <c r="I100" s="184" t="s">
        <v>1510</v>
      </c>
      <c r="J100" s="184" t="s">
        <v>1511</v>
      </c>
      <c r="K100" s="224"/>
      <c r="L100" s="224"/>
      <c r="M100" s="224"/>
      <c r="N100" s="224"/>
      <c r="O100" s="224"/>
      <c r="P100" s="185"/>
      <c r="Q100" s="225"/>
      <c r="R100" s="182" t="str">
        <f ca="1">IF(ISERROR($V100),"",OFFSET('Smelter Look-up'!$C$4,$V100-4,0)&amp;"")</f>
        <v>WIELAND Edelmetalle GmbH</v>
      </c>
      <c r="S100" s="181" t="str">
        <f t="shared" ca="1" si="12"/>
        <v>DE</v>
      </c>
      <c r="T100" s="181" t="str">
        <f ca="1">IF(B100="","",IF(ISERROR(MATCH($J100,SorP!$B$1:$B$6226,0)),"",INDIRECT("'SorP'!$A$"&amp;MATCH($S100&amp;$J100,SorP!C:C,0))))</f>
        <v>DE-BW</v>
      </c>
      <c r="U100" s="201"/>
      <c r="V100" s="226">
        <f>IF(C100="",NA(),IF(OR(C100="Smelter not listed",C100="Smelter not yet identified"),MATCH($B100&amp;$D100,'Smelter Look-up'!$J:$J,0),MATCH($B100&amp;$C100,'Smelter Look-up'!$J:$J,0)))</f>
        <v>307</v>
      </c>
      <c r="X100" s="227">
        <f t="shared" si="13"/>
        <v>0</v>
      </c>
      <c r="AB100" s="228" t="str">
        <f t="shared" si="14"/>
        <v>GoldWIELAND Edelmetalle GmbH</v>
      </c>
    </row>
    <row r="101" spans="1:28" s="227" customFormat="1" ht="127.5">
      <c r="A101" s="181" t="s">
        <v>2158</v>
      </c>
      <c r="B101" s="182" t="s">
        <v>1098</v>
      </c>
      <c r="C101" s="186" t="s">
        <v>12382</v>
      </c>
      <c r="D101" s="230"/>
      <c r="E101" s="182" t="s">
        <v>1063</v>
      </c>
      <c r="F101" s="182" t="s">
        <v>2158</v>
      </c>
      <c r="G101" s="182" t="s">
        <v>13177</v>
      </c>
      <c r="H101" s="183">
        <v>0</v>
      </c>
      <c r="I101" s="184" t="s">
        <v>2159</v>
      </c>
      <c r="J101" s="184" t="s">
        <v>2755</v>
      </c>
      <c r="K101" s="224"/>
      <c r="L101" s="224"/>
      <c r="M101" s="224"/>
      <c r="N101" s="224"/>
      <c r="O101" s="224"/>
      <c r="P101" s="185"/>
      <c r="Q101" s="225"/>
      <c r="R101" s="182" t="str">
        <f ca="1">IF(ISERROR($V101),"",OFFSET('Smelter Look-up'!$C$4,$V101-4,0)&amp;"")</f>
        <v>Ogussa Osterreichische Gold- und Silber-Scheideanstalt GmbH</v>
      </c>
      <c r="S101" s="181" t="str">
        <f t="shared" ca="1" si="12"/>
        <v>AT</v>
      </c>
      <c r="T101" s="181" t="str">
        <f ca="1">IF(B101="","",IF(ISERROR(MATCH($J101,SorP!$B$1:$B$6226,0)),"",INDIRECT("'SorP'!$A$"&amp;MATCH($S101&amp;$J101,SorP!C:C,0))))</f>
        <v>AT-9</v>
      </c>
      <c r="U101" s="201"/>
      <c r="V101" s="226">
        <f>IF(C101="",NA(),IF(OR(C101="Smelter not listed",C101="Smelter not yet identified"),MATCH($B101&amp;$D101,'Smelter Look-up'!$J:$J,0),MATCH($B101&amp;$C101,'Smelter Look-up'!$J:$J,0)))</f>
        <v>205</v>
      </c>
      <c r="X101" s="227">
        <f t="shared" si="13"/>
        <v>0</v>
      </c>
      <c r="AB101" s="228" t="str">
        <f t="shared" si="14"/>
        <v>GoldOgussa Osterreichische Gold- und Silber-Scheideanstalt GmbH</v>
      </c>
    </row>
    <row r="102" spans="1:28" s="227" customFormat="1" ht="89.25">
      <c r="A102" s="181" t="s">
        <v>769</v>
      </c>
      <c r="B102" s="182" t="s">
        <v>1101</v>
      </c>
      <c r="C102" s="186" t="s">
        <v>1345</v>
      </c>
      <c r="D102" s="230"/>
      <c r="E102" s="182" t="s">
        <v>1069</v>
      </c>
      <c r="F102" s="182" t="s">
        <v>769</v>
      </c>
      <c r="G102" s="182" t="s">
        <v>13177</v>
      </c>
      <c r="H102" s="183">
        <v>0</v>
      </c>
      <c r="I102" s="184" t="s">
        <v>1781</v>
      </c>
      <c r="J102" s="184" t="s">
        <v>13536</v>
      </c>
      <c r="K102" s="224"/>
      <c r="L102" s="224"/>
      <c r="M102" s="224"/>
      <c r="N102" s="224"/>
      <c r="O102" s="224"/>
      <c r="P102" s="185"/>
      <c r="Q102" s="225"/>
      <c r="R102" s="182" t="str">
        <f ca="1">IF(ISERROR($V102),"",OFFSET('Smelter Look-up'!$C$4,$V102-4,0)&amp;"")</f>
        <v>Guangdong Xianglu Tungsten Co., Ltd.</v>
      </c>
      <c r="S102" s="181" t="str">
        <f t="shared" ref="S102:S107" ca="1" si="15">IF(B102="","",IF(ISERROR(MATCH($E102,CL,0)),"Unknown",INDIRECT("'C'!$A$"&amp;MATCH($E102,CL,0)+1)))</f>
        <v>CN</v>
      </c>
      <c r="T102" s="181" t="str">
        <f ca="1">IF(B102="","",IF(ISERROR(MATCH($J102,SorP!$B$1:$B$6226,0)),"",INDIRECT("'SorP'!$A$"&amp;MATCH($S102&amp;$J102,SorP!C:C,0))))</f>
        <v>CN-GD</v>
      </c>
      <c r="U102" s="201"/>
      <c r="V102" s="226">
        <f>IF(C102="",NA(),IF(OR(C102="Smelter not listed",C102="Smelter not yet identified"),MATCH($B102&amp;$D102,'Smelter Look-up'!$J:$J,0),MATCH($B102&amp;$C102,'Smelter Look-up'!$J:$J,0)))</f>
        <v>580</v>
      </c>
      <c r="X102" s="227">
        <f t="shared" ref="X102:X107" si="16">IF(AND(C102="Smelter not listed",OR(LEN(D102)=0,LEN(E102)=0)),1,0)</f>
        <v>0</v>
      </c>
      <c r="AB102" s="228" t="str">
        <f t="shared" ref="AB102:AB107" si="17">B102&amp;C102</f>
        <v>TungstenGuangdong Xianglu Tungsten Co., Ltd.</v>
      </c>
    </row>
    <row r="103" spans="1:28" s="227" customFormat="1" ht="102">
      <c r="A103" s="181" t="s">
        <v>770</v>
      </c>
      <c r="B103" s="182" t="s">
        <v>1101</v>
      </c>
      <c r="C103" s="186" t="s">
        <v>1344</v>
      </c>
      <c r="D103" s="230"/>
      <c r="E103" s="182" t="s">
        <v>1069</v>
      </c>
      <c r="F103" s="182" t="s">
        <v>770</v>
      </c>
      <c r="G103" s="182" t="s">
        <v>13177</v>
      </c>
      <c r="H103" s="183">
        <v>0</v>
      </c>
      <c r="I103" s="184" t="s">
        <v>1732</v>
      </c>
      <c r="J103" s="184" t="s">
        <v>13531</v>
      </c>
      <c r="K103" s="224"/>
      <c r="L103" s="224"/>
      <c r="M103" s="224"/>
      <c r="N103" s="224"/>
      <c r="O103" s="224"/>
      <c r="P103" s="185"/>
      <c r="Q103" s="225"/>
      <c r="R103" s="182" t="str">
        <f ca="1">IF(ISERROR($V103),"",OFFSET('Smelter Look-up'!$C$4,$V103-4,0)&amp;"")</f>
        <v>Chongyi Zhangyuan Tungsten Co., Ltd.</v>
      </c>
      <c r="S103" s="181" t="str">
        <f t="shared" ca="1" si="15"/>
        <v>CN</v>
      </c>
      <c r="T103" s="181" t="str">
        <f ca="1">IF(B103="","",IF(ISERROR(MATCH($J103,SorP!$B$1:$B$6226,0)),"",INDIRECT("'SorP'!$A$"&amp;MATCH($S103&amp;$J103,SorP!C:C,0))))</f>
        <v>CN-JX</v>
      </c>
      <c r="U103" s="201"/>
      <c r="V103" s="226">
        <f>IF(C103="",NA(),IF(OR(C103="Smelter not listed",C103="Smelter not yet identified"),MATCH($B103&amp;$D103,'Smelter Look-up'!$J:$J,0),MATCH($B103&amp;$C103,'Smelter Look-up'!$J:$J,0)))</f>
        <v>569</v>
      </c>
      <c r="X103" s="227">
        <f t="shared" si="16"/>
        <v>0</v>
      </c>
      <c r="AB103" s="228" t="str">
        <f t="shared" si="17"/>
        <v>TungstenChongyi Zhangyuan Tungsten Co., Ltd.</v>
      </c>
    </row>
    <row r="104" spans="1:28" s="227" customFormat="1" ht="76.5">
      <c r="A104" s="181" t="s">
        <v>771</v>
      </c>
      <c r="B104" s="182" t="s">
        <v>1101</v>
      </c>
      <c r="C104" s="186" t="s">
        <v>15647</v>
      </c>
      <c r="D104" s="230"/>
      <c r="E104" s="182" t="s">
        <v>2384</v>
      </c>
      <c r="F104" s="182" t="s">
        <v>771</v>
      </c>
      <c r="G104" s="182" t="s">
        <v>13177</v>
      </c>
      <c r="H104" s="183"/>
      <c r="I104" s="184" t="s">
        <v>1783</v>
      </c>
      <c r="J104" s="184" t="s">
        <v>1699</v>
      </c>
      <c r="K104" s="224"/>
      <c r="L104" s="224"/>
      <c r="M104" s="224"/>
      <c r="N104" s="224"/>
      <c r="O104" s="224"/>
      <c r="P104" s="185"/>
      <c r="Q104" s="225"/>
      <c r="R104" s="182" t="str">
        <f ca="1">IF(ISERROR($V104),"",OFFSET('Smelter Look-up'!$C$4,$V104-4,0)&amp;"")</f>
        <v>Global Tungsten &amp; Powders LLC</v>
      </c>
      <c r="S104" s="181" t="str">
        <f t="shared" ca="1" si="15"/>
        <v>US</v>
      </c>
      <c r="T104" s="181" t="str">
        <f ca="1">IF(B104="","",IF(ISERROR(MATCH($J104,SorP!$B$1:$B$6226,0)),"",INDIRECT("'SorP'!$A$"&amp;MATCH($S104&amp;$J104,SorP!C:C,0))))</f>
        <v>US-PA</v>
      </c>
      <c r="U104" s="201"/>
      <c r="V104" s="226">
        <f>IF(C104="",NA(),IF(OR(C104="Smelter not listed",C104="Smelter not yet identified"),MATCH($B104&amp;$D104,'Smelter Look-up'!$J:$J,0),MATCH($B104&amp;$C104,'Smelter Look-up'!$J:$J,0)))</f>
        <v>578</v>
      </c>
      <c r="X104" s="227">
        <f t="shared" si="16"/>
        <v>0</v>
      </c>
      <c r="AB104" s="228" t="str">
        <f t="shared" si="17"/>
        <v>TungstenGlobal Tungsten &amp; Powders LLC</v>
      </c>
    </row>
    <row r="105" spans="1:28" s="227" customFormat="1" ht="63.75">
      <c r="A105" s="181" t="s">
        <v>773</v>
      </c>
      <c r="B105" s="182" t="s">
        <v>1101</v>
      </c>
      <c r="C105" s="186" t="s">
        <v>1347</v>
      </c>
      <c r="D105" s="230"/>
      <c r="E105" s="182" t="s">
        <v>1077</v>
      </c>
      <c r="F105" s="182" t="s">
        <v>773</v>
      </c>
      <c r="G105" s="182" t="s">
        <v>13177</v>
      </c>
      <c r="H105" s="183">
        <v>0</v>
      </c>
      <c r="I105" s="184" t="s">
        <v>2090</v>
      </c>
      <c r="J105" s="184" t="s">
        <v>1542</v>
      </c>
      <c r="K105" s="224"/>
      <c r="L105" s="224"/>
      <c r="M105" s="224"/>
      <c r="N105" s="224"/>
      <c r="O105" s="224"/>
      <c r="P105" s="185"/>
      <c r="Q105" s="225"/>
      <c r="R105" s="182" t="str">
        <f ca="1">IF(ISERROR($V105),"",OFFSET('Smelter Look-up'!$C$4,$V105-4,0)&amp;"")</f>
        <v>Japan New Metals Co., Ltd.</v>
      </c>
      <c r="S105" s="181" t="str">
        <f t="shared" ca="1" si="15"/>
        <v>JP</v>
      </c>
      <c r="T105" s="181" t="str">
        <f ca="1">IF(B105="","",IF(ISERROR(MATCH($J105,SorP!$B$1:$B$6226,0)),"",INDIRECT("'SorP'!$A$"&amp;MATCH($S105&amp;$J105,SorP!C:C,0))))</f>
        <v>JP-05</v>
      </c>
      <c r="U105" s="201"/>
      <c r="V105" s="226">
        <f>IF(C105="",NA(),IF(OR(C105="Smelter not listed",C105="Smelter not yet identified"),MATCH($B105&amp;$D105,'Smelter Look-up'!$J:$J,0),MATCH($B105&amp;$C105,'Smelter Look-up'!$J:$J,0)))</f>
        <v>591</v>
      </c>
      <c r="X105" s="227">
        <f t="shared" si="16"/>
        <v>0</v>
      </c>
      <c r="AB105" s="228" t="str">
        <f t="shared" si="17"/>
        <v>TungstenJapan New Metals Co., Ltd.</v>
      </c>
    </row>
    <row r="106" spans="1:28" s="227" customFormat="1" ht="63.75">
      <c r="A106" s="181" t="s">
        <v>776</v>
      </c>
      <c r="B106" s="182" t="s">
        <v>1101</v>
      </c>
      <c r="C106" s="186" t="s">
        <v>1348</v>
      </c>
      <c r="D106" s="230"/>
      <c r="E106" s="182" t="s">
        <v>1069</v>
      </c>
      <c r="F106" s="182" t="s">
        <v>776</v>
      </c>
      <c r="G106" s="182" t="s">
        <v>13177</v>
      </c>
      <c r="H106" s="183"/>
      <c r="I106" s="184" t="s">
        <v>1788</v>
      </c>
      <c r="J106" s="184" t="s">
        <v>13530</v>
      </c>
      <c r="K106" s="224"/>
      <c r="L106" s="224"/>
      <c r="M106" s="224"/>
      <c r="N106" s="224"/>
      <c r="O106" s="224"/>
      <c r="P106" s="185"/>
      <c r="Q106" s="225"/>
      <c r="R106" s="182" t="str">
        <f ca="1">IF(ISERROR($V106),"",OFFSET('Smelter Look-up'!$C$4,$V106-4,0)&amp;"")</f>
        <v>Xiamen Tungsten Co., Ltd.</v>
      </c>
      <c r="S106" s="181" t="str">
        <f t="shared" ca="1" si="15"/>
        <v>CN</v>
      </c>
      <c r="T106" s="181" t="str">
        <f ca="1">IF(B106="","",IF(ISERROR(MATCH($J106,SorP!$B$1:$B$6226,0)),"",INDIRECT("'SorP'!$A$"&amp;MATCH($S106&amp;$J106,SorP!C:C,0))))</f>
        <v>CN-FJ</v>
      </c>
      <c r="U106" s="201"/>
      <c r="V106" s="226">
        <f>IF(C106="",NA(),IF(OR(C106="Smelter not listed",C106="Smelter not yet identified"),MATCH($B106&amp;$D106,'Smelter Look-up'!$J:$J,0),MATCH($B106&amp;$C106,'Smelter Look-up'!$J:$J,0)))</f>
        <v>636</v>
      </c>
      <c r="X106" s="227">
        <f t="shared" si="16"/>
        <v>0</v>
      </c>
      <c r="AB106" s="228" t="str">
        <f t="shared" si="17"/>
        <v>TungstenXiamen Tungsten Co., Ltd.</v>
      </c>
    </row>
    <row r="107" spans="1:28" s="227" customFormat="1" ht="114.75">
      <c r="A107" s="181" t="s">
        <v>135</v>
      </c>
      <c r="B107" s="182" t="s">
        <v>1101</v>
      </c>
      <c r="C107" s="186" t="s">
        <v>145</v>
      </c>
      <c r="D107" s="230"/>
      <c r="E107" s="182" t="s">
        <v>1069</v>
      </c>
      <c r="F107" s="182" t="s">
        <v>135</v>
      </c>
      <c r="G107" s="182" t="s">
        <v>13177</v>
      </c>
      <c r="H107" s="183">
        <v>0</v>
      </c>
      <c r="I107" s="184" t="s">
        <v>1790</v>
      </c>
      <c r="J107" s="184" t="s">
        <v>13531</v>
      </c>
      <c r="K107" s="224"/>
      <c r="L107" s="224"/>
      <c r="M107" s="224"/>
      <c r="N107" s="224"/>
      <c r="O107" s="224"/>
      <c r="P107" s="185"/>
      <c r="Q107" s="225"/>
      <c r="R107" s="182" t="str">
        <f ca="1">IF(ISERROR($V107),"",OFFSET('Smelter Look-up'!$C$4,$V107-4,0)&amp;"")</f>
        <v>Jiangxi Tonggu Non-ferrous Metallurgical &amp; Chemical Co., Ltd.</v>
      </c>
      <c r="S107" s="181" t="str">
        <f t="shared" ca="1" si="15"/>
        <v>CN</v>
      </c>
      <c r="T107" s="181" t="str">
        <f ca="1">IF(B107="","",IF(ISERROR(MATCH($J107,SorP!$B$1:$B$6226,0)),"",INDIRECT("'SorP'!$A$"&amp;MATCH($S107&amp;$J107,SorP!C:C,0))))</f>
        <v>CN-JX</v>
      </c>
      <c r="U107" s="201"/>
      <c r="V107" s="226">
        <f>IF(C107="",NA(),IF(OR(C107="Smelter not listed",C107="Smelter not yet identified"),MATCH($B107&amp;$D107,'Smelter Look-up'!$J:$J,0),MATCH($B107&amp;$C107,'Smelter Look-up'!$J:$J,0)))</f>
        <v>595</v>
      </c>
      <c r="X107" s="227">
        <f t="shared" si="16"/>
        <v>0</v>
      </c>
      <c r="AB107" s="228" t="str">
        <f t="shared" si="17"/>
        <v>TungstenJiangxi Tonggu Non-ferrous Metallurgical &amp; Chemical Co., Ltd.</v>
      </c>
    </row>
    <row r="108" spans="1:28" s="227" customFormat="1" ht="63.75">
      <c r="A108" s="181" t="s">
        <v>137</v>
      </c>
      <c r="B108" s="182" t="s">
        <v>1101</v>
      </c>
      <c r="C108" s="186" t="s">
        <v>147</v>
      </c>
      <c r="D108" s="230"/>
      <c r="E108" s="182" t="s">
        <v>1069</v>
      </c>
      <c r="F108" s="182" t="s">
        <v>137</v>
      </c>
      <c r="G108" s="182" t="s">
        <v>13177</v>
      </c>
      <c r="H108" s="183"/>
      <c r="I108" s="184" t="s">
        <v>1788</v>
      </c>
      <c r="J108" s="184" t="s">
        <v>13530</v>
      </c>
      <c r="K108" s="224"/>
      <c r="L108" s="224"/>
      <c r="M108" s="224"/>
      <c r="N108" s="224"/>
      <c r="O108" s="224"/>
      <c r="P108" s="185"/>
      <c r="Q108" s="225"/>
      <c r="R108" s="182" t="str">
        <f ca="1">IF(ISERROR($V108),"",OFFSET('Smelter Look-up'!$C$4,$V108-4,0)&amp;"")</f>
        <v>Xiamen Tungsten (H.C.) Co., Ltd.</v>
      </c>
      <c r="S108" s="181" t="str">
        <f t="shared" ref="S108:S138" ca="1" si="18">IF(B108="","",IF(ISERROR(MATCH($E108,CL,0)),"Unknown",INDIRECT("'C'!$A$"&amp;MATCH($E108,CL,0)+1)))</f>
        <v>CN</v>
      </c>
      <c r="T108" s="181" t="str">
        <f ca="1">IF(B108="","",IF(ISERROR(MATCH($J108,SorP!$B$1:$B$6226,0)),"",INDIRECT("'SorP'!$A$"&amp;MATCH($S108&amp;$J108,SorP!C:C,0))))</f>
        <v>CN-FJ</v>
      </c>
      <c r="U108" s="201"/>
      <c r="V108" s="226">
        <f>IF(C108="",NA(),IF(OR(C108="Smelter not listed",C108="Smelter not yet identified"),MATCH($B108&amp;$D108,'Smelter Look-up'!$J:$J,0),MATCH($B108&amp;$C108,'Smelter Look-up'!$J:$J,0)))</f>
        <v>635</v>
      </c>
      <c r="X108" s="227">
        <f t="shared" ref="X108:X138" si="19">IF(AND(C108="Smelter not listed",OR(LEN(D108)=0,LEN(E108)=0)),1,0)</f>
        <v>0</v>
      </c>
      <c r="AB108" s="228" t="str">
        <f t="shared" ref="AB108:AB138" si="20">B108&amp;C108</f>
        <v>TungstenXiamen Tungsten (H.C.) Co., Ltd.</v>
      </c>
    </row>
    <row r="109" spans="1:28" s="227" customFormat="1" ht="89.25">
      <c r="A109" s="181" t="s">
        <v>380</v>
      </c>
      <c r="B109" s="182" t="s">
        <v>1101</v>
      </c>
      <c r="C109" s="186" t="s">
        <v>379</v>
      </c>
      <c r="D109" s="230"/>
      <c r="E109" s="182" t="s">
        <v>1069</v>
      </c>
      <c r="F109" s="182" t="s">
        <v>380</v>
      </c>
      <c r="G109" s="182" t="s">
        <v>13177</v>
      </c>
      <c r="H109" s="183"/>
      <c r="I109" s="184" t="s">
        <v>1732</v>
      </c>
      <c r="J109" s="184" t="s">
        <v>13531</v>
      </c>
      <c r="K109" s="224"/>
      <c r="L109" s="224"/>
      <c r="M109" s="224"/>
      <c r="N109" s="224"/>
      <c r="O109" s="224"/>
      <c r="P109" s="185"/>
      <c r="Q109" s="225"/>
      <c r="R109" s="182" t="str">
        <f ca="1">IF(ISERROR($V109),"",OFFSET('Smelter Look-up'!$C$4,$V109-4,0)&amp;"")</f>
        <v>Ganzhou Seadragon W &amp; Mo Co., Ltd.</v>
      </c>
      <c r="S109" s="181" t="str">
        <f t="shared" ca="1" si="18"/>
        <v>CN</v>
      </c>
      <c r="T109" s="181" t="str">
        <f ca="1">IF(B109="","",IF(ISERROR(MATCH($J109,SorP!$B$1:$B$6226,0)),"",INDIRECT("'SorP'!$A$"&amp;MATCH($S109&amp;$J109,SorP!C:C,0))))</f>
        <v>CN-JX</v>
      </c>
      <c r="U109" s="201"/>
      <c r="V109" s="226">
        <f>IF(C109="",NA(),IF(OR(C109="Smelter not listed",C109="Smelter not yet identified"),MATCH($B109&amp;$D109,'Smelter Look-up'!$J:$J,0),MATCH($B109&amp;$C109,'Smelter Look-up'!$J:$J,0)))</f>
        <v>576</v>
      </c>
      <c r="X109" s="227">
        <f t="shared" si="19"/>
        <v>0</v>
      </c>
      <c r="AB109" s="228" t="str">
        <f t="shared" si="20"/>
        <v>TungstenGanzhou Seadragon W &amp; Mo Co., Ltd.</v>
      </c>
    </row>
    <row r="110" spans="1:28" s="227" customFormat="1" ht="178.5">
      <c r="A110" s="181" t="s">
        <v>1370</v>
      </c>
      <c r="B110" s="182" t="s">
        <v>1101</v>
      </c>
      <c r="C110" s="186" t="s">
        <v>15354</v>
      </c>
      <c r="D110" s="230"/>
      <c r="E110" s="182" t="s">
        <v>1069</v>
      </c>
      <c r="F110" s="182" t="s">
        <v>1370</v>
      </c>
      <c r="G110" s="182" t="s">
        <v>13177</v>
      </c>
      <c r="H110" s="183"/>
      <c r="I110" s="184" t="s">
        <v>1733</v>
      </c>
      <c r="J110" s="184" t="s">
        <v>13535</v>
      </c>
      <c r="K110" s="224"/>
      <c r="L110" s="224"/>
      <c r="M110" s="224"/>
      <c r="N110" s="224"/>
      <c r="O110" s="224"/>
      <c r="P110" s="185"/>
      <c r="Q110" s="225"/>
      <c r="R110" s="182" t="str">
        <f ca="1">IF(ISERROR($V110),"",OFFSET('Smelter Look-up'!$C$4,$V110-4,0)&amp;"")</f>
        <v>Hunan Shizhuyuan Nonferrous Metals Co., Ltd. Chenzhou Tungsten Products Branch</v>
      </c>
      <c r="S110" s="181" t="str">
        <f t="shared" ca="1" si="18"/>
        <v>CN</v>
      </c>
      <c r="T110" s="181" t="str">
        <f ca="1">IF(B110="","",IF(ISERROR(MATCH($J110,SorP!$B$1:$B$6226,0)),"",INDIRECT("'SorP'!$A$"&amp;MATCH($S110&amp;$J110,SorP!C:C,0))))</f>
        <v>CN-HN</v>
      </c>
      <c r="U110" s="201"/>
      <c r="V110" s="226">
        <f>IF(C110="",NA(),IF(OR(C110="Smelter not listed",C110="Smelter not yet identified"),MATCH($B110&amp;$D110,'Smelter Look-up'!$J:$J,0),MATCH($B110&amp;$C110,'Smelter Look-up'!$J:$J,0)))</f>
        <v>589</v>
      </c>
      <c r="X110" s="227">
        <f t="shared" si="19"/>
        <v>0</v>
      </c>
      <c r="AB110" s="228" t="str">
        <f t="shared" si="20"/>
        <v>TungstenHunan Shizhuyuan Nonferrous Metals Co., Ltd. Chenzhou Tungsten Products Branch</v>
      </c>
    </row>
    <row r="111" spans="1:28" s="227" customFormat="1" ht="76.5">
      <c r="A111" s="181" t="s">
        <v>1394</v>
      </c>
      <c r="B111" s="182" t="s">
        <v>1101</v>
      </c>
      <c r="C111" s="186" t="s">
        <v>14973</v>
      </c>
      <c r="D111" s="230"/>
      <c r="E111" s="182" t="s">
        <v>863</v>
      </c>
      <c r="F111" s="182" t="s">
        <v>1394</v>
      </c>
      <c r="G111" s="182" t="s">
        <v>13177</v>
      </c>
      <c r="H111" s="183">
        <v>0</v>
      </c>
      <c r="I111" s="184" t="s">
        <v>1794</v>
      </c>
      <c r="J111" s="184" t="s">
        <v>12081</v>
      </c>
      <c r="K111" s="224"/>
      <c r="L111" s="224"/>
      <c r="M111" s="224"/>
      <c r="N111" s="224"/>
      <c r="O111" s="224"/>
      <c r="P111" s="185"/>
      <c r="Q111" s="225"/>
      <c r="R111" s="182" t="str">
        <f ca="1">IF(ISERROR($V111),"",OFFSET('Smelter Look-up'!$C$4,$V111-4,0)&amp;"")</f>
        <v>Masan High-Tech Materials</v>
      </c>
      <c r="S111" s="181" t="str">
        <f t="shared" ca="1" si="18"/>
        <v>VN</v>
      </c>
      <c r="T111" s="181" t="str">
        <f ca="1">IF(B111="","",IF(ISERROR(MATCH($J111,SorP!$B$1:$B$6226,0)),"",INDIRECT("'SorP'!$A$"&amp;MATCH($S111&amp;$J111,SorP!C:C,0))))</f>
        <v>VN-69</v>
      </c>
      <c r="U111" s="201"/>
      <c r="V111" s="226">
        <f>IF(C111="",NA(),IF(OR(C111="Smelter not listed",C111="Smelter not yet identified"),MATCH($B111&amp;$D111,'Smelter Look-up'!$J:$J,0),MATCH($B111&amp;$C111,'Smelter Look-up'!$J:$J,0)))</f>
        <v>611</v>
      </c>
      <c r="X111" s="227">
        <f t="shared" si="19"/>
        <v>0</v>
      </c>
      <c r="AB111" s="228" t="str">
        <f t="shared" si="20"/>
        <v>TungstenMasan High-Tech Materials</v>
      </c>
    </row>
    <row r="112" spans="1:28" s="227" customFormat="1" ht="102">
      <c r="A112" s="181" t="s">
        <v>1393</v>
      </c>
      <c r="B112" s="182" t="s">
        <v>1101</v>
      </c>
      <c r="C112" s="186" t="s">
        <v>1392</v>
      </c>
      <c r="D112" s="230"/>
      <c r="E112" s="182" t="s">
        <v>1069</v>
      </c>
      <c r="F112" s="182" t="s">
        <v>1393</v>
      </c>
      <c r="G112" s="182" t="s">
        <v>13177</v>
      </c>
      <c r="H112" s="183"/>
      <c r="I112" s="184" t="s">
        <v>1732</v>
      </c>
      <c r="J112" s="184" t="s">
        <v>13531</v>
      </c>
      <c r="K112" s="224"/>
      <c r="L112" s="224"/>
      <c r="M112" s="224"/>
      <c r="N112" s="224"/>
      <c r="O112" s="224"/>
      <c r="P112" s="185"/>
      <c r="Q112" s="225"/>
      <c r="R112" s="182" t="str">
        <f ca="1">IF(ISERROR($V112),"",OFFSET('Smelter Look-up'!$C$4,$V112-4,0)&amp;"")</f>
        <v>Jiangwu H.C. Starck Tungsten Products Co., Ltd.</v>
      </c>
      <c r="S112" s="181" t="str">
        <f t="shared" ca="1" si="18"/>
        <v>CN</v>
      </c>
      <c r="T112" s="181" t="str">
        <f ca="1">IF(B112="","",IF(ISERROR(MATCH($J112,SorP!$B$1:$B$6226,0)),"",INDIRECT("'SorP'!$A$"&amp;MATCH($S112&amp;$J112,SorP!C:C,0))))</f>
        <v>CN-JX</v>
      </c>
      <c r="U112" s="201"/>
      <c r="V112" s="226">
        <f>IF(C112="",NA(),IF(OR(C112="Smelter not listed",C112="Smelter not yet identified"),MATCH($B112&amp;$D112,'Smelter Look-up'!$J:$J,0),MATCH($B112&amp;$C112,'Smelter Look-up'!$J:$J,0)))</f>
        <v>592</v>
      </c>
      <c r="X112" s="227">
        <f t="shared" si="19"/>
        <v>0</v>
      </c>
      <c r="AB112" s="228" t="str">
        <f t="shared" si="20"/>
        <v>TungstenJiangwu H.C. Starck Tungsten Products Co., Ltd.</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8"/>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9"/>
        <v>0</v>
      </c>
      <c r="AB113" s="228" t="str">
        <f t="shared" si="20"/>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8"/>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9"/>
        <v>0</v>
      </c>
      <c r="AB114" s="228" t="str">
        <f t="shared" si="20"/>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8"/>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9"/>
        <v>0</v>
      </c>
      <c r="AB115" s="228" t="str">
        <f t="shared" si="20"/>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8"/>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9"/>
        <v>0</v>
      </c>
      <c r="AB116" s="228" t="str">
        <f t="shared" si="20"/>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8"/>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9"/>
        <v>0</v>
      </c>
      <c r="AB117" s="228" t="str">
        <f t="shared" si="20"/>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8"/>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9"/>
        <v>0</v>
      </c>
      <c r="AB118" s="228" t="str">
        <f t="shared" si="20"/>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8"/>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9"/>
        <v>0</v>
      </c>
      <c r="AB119" s="228" t="str">
        <f t="shared" si="20"/>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8"/>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9"/>
        <v>0</v>
      </c>
      <c r="AB120" s="228" t="str">
        <f t="shared" si="20"/>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8"/>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9"/>
        <v>0</v>
      </c>
      <c r="AB121" s="228" t="str">
        <f t="shared" si="20"/>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8"/>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9"/>
        <v>0</v>
      </c>
      <c r="AB122" s="228" t="str">
        <f t="shared" si="20"/>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8"/>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9"/>
        <v>0</v>
      </c>
      <c r="AB123" s="228" t="str">
        <f t="shared" si="20"/>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8"/>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9"/>
        <v>0</v>
      </c>
      <c r="AB124" s="228" t="str">
        <f t="shared" si="20"/>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8"/>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9"/>
        <v>0</v>
      </c>
      <c r="AB125" s="228" t="str">
        <f t="shared" si="20"/>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8"/>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9"/>
        <v>0</v>
      </c>
      <c r="AB126" s="228" t="str">
        <f t="shared" si="20"/>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8"/>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9"/>
        <v>0</v>
      </c>
      <c r="AB127" s="228" t="str">
        <f t="shared" si="20"/>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8"/>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9"/>
        <v>0</v>
      </c>
      <c r="AB128" s="228" t="str">
        <f t="shared" si="20"/>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8"/>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9"/>
        <v>0</v>
      </c>
      <c r="AB129" s="228" t="str">
        <f t="shared" si="20"/>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8"/>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19"/>
        <v>0</v>
      </c>
      <c r="AB130" s="228" t="str">
        <f t="shared" si="20"/>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8"/>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19"/>
        <v>0</v>
      </c>
      <c r="AB131" s="228" t="str">
        <f t="shared" si="20"/>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8"/>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19"/>
        <v>0</v>
      </c>
      <c r="AB132" s="228" t="str">
        <f t="shared" si="20"/>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ca="1" si="18"/>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ca="1" si="19"/>
        <v>0</v>
      </c>
      <c r="AB133" s="228" t="str">
        <f t="shared" si="20"/>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ca="1" si="18"/>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ca="1" si="19"/>
        <v>0</v>
      </c>
      <c r="AB134" s="228" t="str">
        <f t="shared" si="20"/>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18"/>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19"/>
        <v>0</v>
      </c>
      <c r="AB135" s="228" t="str">
        <f t="shared" si="20"/>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18"/>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19"/>
        <v>0</v>
      </c>
      <c r="AB136" s="228" t="str">
        <f t="shared" si="20"/>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18"/>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19"/>
        <v>0</v>
      </c>
      <c r="AB137" s="228" t="str">
        <f t="shared" si="20"/>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18"/>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19"/>
        <v>0</v>
      </c>
      <c r="AB138" s="228" t="str">
        <f t="shared" si="20"/>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ref="S139" ca="1" si="21">IF(B139="","",IF(ISERROR(MATCH($E139,CL,0)),"Unknown",INDIRECT("'C'!$A$"&amp;MATCH($E139,CL,0)+1)))</f>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ref="X139" ca="1" si="22">IF(AND(C139="Smelter not listed",OR(LEN(D139)=0,LEN(E139)=0)),1,0)</f>
        <v>0</v>
      </c>
      <c r="AB139" s="228" t="str">
        <f t="shared" ref="AB139" si="23">B139&amp;C139</f>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ref="S140:S171" ca="1" si="24">IF(B140="","",IF(ISERROR(MATCH($E140,CL,0)),"Unknown",INDIRECT("'C'!$A$"&amp;MATCH($E140,CL,0)+1)))</f>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ref="X140:X171" ca="1" si="25">IF(AND(C140="Smelter not listed",OR(LEN(D140)=0,LEN(E140)=0)),1,0)</f>
        <v>0</v>
      </c>
      <c r="AB140" s="228" t="str">
        <f t="shared" ref="AB140:AB171" si="26">B140&amp;C140</f>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4"/>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5"/>
        <v>0</v>
      </c>
      <c r="AB141" s="228" t="str">
        <f t="shared" si="26"/>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4"/>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5"/>
        <v>0</v>
      </c>
      <c r="AB142" s="228" t="str">
        <f t="shared" si="26"/>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4"/>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5"/>
        <v>0</v>
      </c>
      <c r="AB143" s="228" t="str">
        <f t="shared" si="26"/>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4"/>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5"/>
        <v>0</v>
      </c>
      <c r="AB144" s="228" t="str">
        <f t="shared" si="26"/>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4"/>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5"/>
        <v>0</v>
      </c>
      <c r="AB145" s="228" t="str">
        <f t="shared" si="26"/>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4"/>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5"/>
        <v>0</v>
      </c>
      <c r="AB146" s="228" t="str">
        <f t="shared" si="26"/>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4"/>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5"/>
        <v>0</v>
      </c>
      <c r="AB147" s="228" t="str">
        <f t="shared" si="26"/>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4"/>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5"/>
        <v>0</v>
      </c>
      <c r="AB148" s="228" t="str">
        <f t="shared" si="26"/>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4"/>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5"/>
        <v>0</v>
      </c>
      <c r="AB149" s="228" t="str">
        <f t="shared" si="26"/>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4"/>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5"/>
        <v>0</v>
      </c>
      <c r="AB150" s="228" t="str">
        <f t="shared" si="26"/>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4"/>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5"/>
        <v>0</v>
      </c>
      <c r="AB151" s="228" t="str">
        <f t="shared" si="26"/>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4"/>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5"/>
        <v>0</v>
      </c>
      <c r="AB152" s="228" t="str">
        <f t="shared" si="26"/>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4"/>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5"/>
        <v>0</v>
      </c>
      <c r="AB153" s="228" t="str">
        <f t="shared" si="26"/>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4"/>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5"/>
        <v>0</v>
      </c>
      <c r="AB154" s="228" t="str">
        <f t="shared" si="26"/>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4"/>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5"/>
        <v>0</v>
      </c>
      <c r="AB155" s="228" t="str">
        <f t="shared" si="26"/>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4"/>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5"/>
        <v>0</v>
      </c>
      <c r="AB156" s="228" t="str">
        <f t="shared" si="26"/>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4"/>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5"/>
        <v>0</v>
      </c>
      <c r="AB157" s="228" t="str">
        <f t="shared" si="26"/>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4"/>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5"/>
        <v>0</v>
      </c>
      <c r="AB158" s="228" t="str">
        <f t="shared" si="26"/>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4"/>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5"/>
        <v>0</v>
      </c>
      <c r="AB159" s="228" t="str">
        <f t="shared" si="26"/>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4"/>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5"/>
        <v>0</v>
      </c>
      <c r="AB160" s="228" t="str">
        <f t="shared" si="26"/>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4"/>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5"/>
        <v>0</v>
      </c>
      <c r="AB161" s="228" t="str">
        <f t="shared" si="26"/>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4"/>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5"/>
        <v>0</v>
      </c>
      <c r="AB162" s="228" t="str">
        <f t="shared" si="26"/>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4"/>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5"/>
        <v>0</v>
      </c>
      <c r="AB163" s="228" t="str">
        <f t="shared" si="26"/>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4"/>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5"/>
        <v>0</v>
      </c>
      <c r="AB164" s="228" t="str">
        <f t="shared" si="26"/>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4"/>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5"/>
        <v>0</v>
      </c>
      <c r="AB165" s="228" t="str">
        <f t="shared" si="26"/>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ca="1" si="24"/>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ca="1" si="25"/>
        <v>0</v>
      </c>
      <c r="AB166" s="228" t="str">
        <f t="shared" si="26"/>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4"/>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5"/>
        <v>0</v>
      </c>
      <c r="AB167" s="228" t="str">
        <f t="shared" si="26"/>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4"/>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5"/>
        <v>0</v>
      </c>
      <c r="AB168" s="228" t="str">
        <f t="shared" si="26"/>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4"/>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5"/>
        <v>0</v>
      </c>
      <c r="AB169" s="228" t="str">
        <f t="shared" si="26"/>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4"/>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5"/>
        <v>0</v>
      </c>
      <c r="AB170" s="228" t="str">
        <f t="shared" si="26"/>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4"/>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5"/>
        <v>0</v>
      </c>
      <c r="AB171" s="228" t="str">
        <f t="shared" si="26"/>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ref="S172:S202" ca="1" si="27">IF(B172="","",IF(ISERROR(MATCH($E172,CL,0)),"Unknown",INDIRECT("'C'!$A$"&amp;MATCH($E172,CL,0)+1)))</f>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ref="X172:X202" ca="1" si="28">IF(AND(C172="Smelter not listed",OR(LEN(D172)=0,LEN(E172)=0)),1,0)</f>
        <v>0</v>
      </c>
      <c r="AB172" s="228" t="str">
        <f t="shared" ref="AB172:AB202" si="29">B172&amp;C172</f>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7"/>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8"/>
        <v>0</v>
      </c>
      <c r="AB173" s="228" t="str">
        <f t="shared" si="29"/>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7"/>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8"/>
        <v>0</v>
      </c>
      <c r="AB174" s="228" t="str">
        <f t="shared" si="29"/>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7"/>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8"/>
        <v>0</v>
      </c>
      <c r="AB175" s="228" t="str">
        <f t="shared" si="29"/>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7"/>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8"/>
        <v>0</v>
      </c>
      <c r="AB176" s="228" t="str">
        <f t="shared" si="29"/>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7"/>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8"/>
        <v>0</v>
      </c>
      <c r="AB177" s="228" t="str">
        <f t="shared" si="29"/>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7"/>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8"/>
        <v>0</v>
      </c>
      <c r="AB178" s="228" t="str">
        <f t="shared" si="29"/>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7"/>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8"/>
        <v>0</v>
      </c>
      <c r="AB179" s="228" t="str">
        <f t="shared" si="29"/>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7"/>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8"/>
        <v>0</v>
      </c>
      <c r="AB180" s="228" t="str">
        <f t="shared" si="29"/>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7"/>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8"/>
        <v>0</v>
      </c>
      <c r="AB181" s="228" t="str">
        <f t="shared" si="29"/>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7"/>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8"/>
        <v>0</v>
      </c>
      <c r="AB182" s="228" t="str">
        <f t="shared" si="29"/>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7"/>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8"/>
        <v>0</v>
      </c>
      <c r="AB183" s="228" t="str">
        <f t="shared" si="29"/>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7"/>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8"/>
        <v>0</v>
      </c>
      <c r="AB184" s="228" t="str">
        <f t="shared" si="29"/>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7"/>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8"/>
        <v>0</v>
      </c>
      <c r="AB185" s="228" t="str">
        <f t="shared" si="29"/>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7"/>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8"/>
        <v>0</v>
      </c>
      <c r="AB186" s="228" t="str">
        <f t="shared" si="29"/>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7"/>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8"/>
        <v>0</v>
      </c>
      <c r="AB187" s="228" t="str">
        <f t="shared" si="29"/>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7"/>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8"/>
        <v>0</v>
      </c>
      <c r="AB188" s="228" t="str">
        <f t="shared" si="29"/>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7"/>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8"/>
        <v>0</v>
      </c>
      <c r="AB189" s="228" t="str">
        <f t="shared" si="29"/>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7"/>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8"/>
        <v>0</v>
      </c>
      <c r="AB190" s="228" t="str">
        <f t="shared" si="29"/>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7"/>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8"/>
        <v>0</v>
      </c>
      <c r="AB191" s="228" t="str">
        <f t="shared" si="29"/>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7"/>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8"/>
        <v>0</v>
      </c>
      <c r="AB192" s="228" t="str">
        <f t="shared" si="29"/>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7"/>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8"/>
        <v>0</v>
      </c>
      <c r="AB193" s="228" t="str">
        <f t="shared" si="29"/>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7"/>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8"/>
        <v>0</v>
      </c>
      <c r="AB194" s="228" t="str">
        <f t="shared" si="29"/>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7"/>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8"/>
        <v>0</v>
      </c>
      <c r="AB195" s="228" t="str">
        <f t="shared" si="29"/>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7"/>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28"/>
        <v>0</v>
      </c>
      <c r="AB196" s="228" t="str">
        <f t="shared" si="29"/>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ca="1" si="27"/>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ca="1" si="28"/>
        <v>0</v>
      </c>
      <c r="AB197" s="228" t="str">
        <f t="shared" si="29"/>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ca="1" si="27"/>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ca="1" si="28"/>
        <v>0</v>
      </c>
      <c r="AB198" s="228" t="str">
        <f t="shared" si="29"/>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7"/>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28"/>
        <v>0</v>
      </c>
      <c r="AB199" s="228" t="str">
        <f t="shared" si="29"/>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7"/>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28"/>
        <v>0</v>
      </c>
      <c r="AB200" s="228" t="str">
        <f t="shared" si="29"/>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7"/>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28"/>
        <v>0</v>
      </c>
      <c r="AB201" s="228" t="str">
        <f t="shared" si="29"/>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7"/>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28"/>
        <v>0</v>
      </c>
      <c r="AB202" s="228" t="str">
        <f t="shared" si="29"/>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ref="S203" ca="1" si="30">IF(B203="","",IF(ISERROR(MATCH($E203,CL,0)),"Unknown",INDIRECT("'C'!$A$"&amp;MATCH($E203,CL,0)+1)))</f>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ref="X203" ca="1" si="31">IF(AND(C203="Smelter not listed",OR(LEN(D203)=0,LEN(E203)=0)),1,0)</f>
        <v>0</v>
      </c>
      <c r="AB203" s="228" t="str">
        <f t="shared" ref="AB203" si="32">B203&amp;C203</f>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ref="S204:S235" ca="1" si="33">IF(B204="","",IF(ISERROR(MATCH($E204,CL,0)),"Unknown",INDIRECT("'C'!$A$"&amp;MATCH($E204,CL,0)+1)))</f>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ref="X204:X235" ca="1" si="34">IF(AND(C204="Smelter not listed",OR(LEN(D204)=0,LEN(E204)=0)),1,0)</f>
        <v>0</v>
      </c>
      <c r="AB204" s="228" t="str">
        <f t="shared" ref="AB204:AB235" si="35">B204&amp;C204</f>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33"/>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4"/>
        <v>0</v>
      </c>
      <c r="AB205" s="228" t="str">
        <f t="shared" si="35"/>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33"/>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4"/>
        <v>0</v>
      </c>
      <c r="AB206" s="228" t="str">
        <f t="shared" si="35"/>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33"/>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4"/>
        <v>0</v>
      </c>
      <c r="AB207" s="228" t="str">
        <f t="shared" si="35"/>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33"/>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4"/>
        <v>0</v>
      </c>
      <c r="AB208" s="228" t="str">
        <f t="shared" si="35"/>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33"/>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4"/>
        <v>0</v>
      </c>
      <c r="AB209" s="228" t="str">
        <f t="shared" si="35"/>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33"/>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4"/>
        <v>0</v>
      </c>
      <c r="AB210" s="228" t="str">
        <f t="shared" si="35"/>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33"/>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4"/>
        <v>0</v>
      </c>
      <c r="AB211" s="228" t="str">
        <f t="shared" si="35"/>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33"/>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4"/>
        <v>0</v>
      </c>
      <c r="AB212" s="228" t="str">
        <f t="shared" si="35"/>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33"/>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4"/>
        <v>0</v>
      </c>
      <c r="AB213" s="228" t="str">
        <f t="shared" si="35"/>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33"/>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4"/>
        <v>0</v>
      </c>
      <c r="AB214" s="228" t="str">
        <f t="shared" si="35"/>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33"/>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4"/>
        <v>0</v>
      </c>
      <c r="AB215" s="228" t="str">
        <f t="shared" si="35"/>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33"/>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4"/>
        <v>0</v>
      </c>
      <c r="AB216" s="228" t="str">
        <f t="shared" si="35"/>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33"/>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4"/>
        <v>0</v>
      </c>
      <c r="AB217" s="228" t="str">
        <f t="shared" si="35"/>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33"/>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4"/>
        <v>0</v>
      </c>
      <c r="AB218" s="228" t="str">
        <f t="shared" si="35"/>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33"/>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4"/>
        <v>0</v>
      </c>
      <c r="AB219" s="228" t="str">
        <f t="shared" si="35"/>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33"/>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4"/>
        <v>0</v>
      </c>
      <c r="AB220" s="228" t="str">
        <f t="shared" si="35"/>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33"/>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4"/>
        <v>0</v>
      </c>
      <c r="AB221" s="228" t="str">
        <f t="shared" si="35"/>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33"/>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4"/>
        <v>0</v>
      </c>
      <c r="AB222" s="228" t="str">
        <f t="shared" si="35"/>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33"/>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4"/>
        <v>0</v>
      </c>
      <c r="AB223" s="228" t="str">
        <f t="shared" si="35"/>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33"/>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4"/>
        <v>0</v>
      </c>
      <c r="AB224" s="228" t="str">
        <f t="shared" si="35"/>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33"/>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4"/>
        <v>0</v>
      </c>
      <c r="AB225" s="228" t="str">
        <f t="shared" si="35"/>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33"/>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4"/>
        <v>0</v>
      </c>
      <c r="AB226" s="228" t="str">
        <f t="shared" si="35"/>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33"/>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4"/>
        <v>0</v>
      </c>
      <c r="AB227" s="228" t="str">
        <f t="shared" si="35"/>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3"/>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4"/>
        <v>0</v>
      </c>
      <c r="AB228" s="228" t="str">
        <f t="shared" si="35"/>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3"/>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4"/>
        <v>0</v>
      </c>
      <c r="AB229" s="228" t="str">
        <f t="shared" si="35"/>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ca="1" si="33"/>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ca="1" si="34"/>
        <v>0</v>
      </c>
      <c r="AB230" s="228" t="str">
        <f t="shared" si="35"/>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3"/>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4"/>
        <v>0</v>
      </c>
      <c r="AB231" s="228" t="str">
        <f t="shared" si="35"/>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3"/>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4"/>
        <v>0</v>
      </c>
      <c r="AB232" s="228" t="str">
        <f t="shared" si="35"/>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3"/>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4"/>
        <v>0</v>
      </c>
      <c r="AB233" s="228" t="str">
        <f t="shared" si="35"/>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3"/>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4"/>
        <v>0</v>
      </c>
      <c r="AB234" s="228" t="str">
        <f t="shared" si="35"/>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3"/>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4"/>
        <v>0</v>
      </c>
      <c r="AB235" s="228" t="str">
        <f t="shared" si="35"/>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ref="S236:S266" ca="1" si="36">IF(B236="","",IF(ISERROR(MATCH($E236,CL,0)),"Unknown",INDIRECT("'C'!$A$"&amp;MATCH($E236,CL,0)+1)))</f>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ref="X236:X266" ca="1" si="37">IF(AND(C236="Smelter not listed",OR(LEN(D236)=0,LEN(E236)=0)),1,0)</f>
        <v>0</v>
      </c>
      <c r="AB236" s="228" t="str">
        <f t="shared" ref="AB236:AB266" si="38">B236&amp;C236</f>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6"/>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7"/>
        <v>0</v>
      </c>
      <c r="AB237" s="228" t="str">
        <f t="shared" si="38"/>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6"/>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7"/>
        <v>0</v>
      </c>
      <c r="AB238" s="228" t="str">
        <f t="shared" si="38"/>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6"/>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7"/>
        <v>0</v>
      </c>
      <c r="AB239" s="228" t="str">
        <f t="shared" si="38"/>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6"/>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7"/>
        <v>0</v>
      </c>
      <c r="AB240" s="228" t="str">
        <f t="shared" si="38"/>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6"/>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7"/>
        <v>0</v>
      </c>
      <c r="AB241" s="228" t="str">
        <f t="shared" si="38"/>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6"/>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7"/>
        <v>0</v>
      </c>
      <c r="AB242" s="228" t="str">
        <f t="shared" si="38"/>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6"/>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7"/>
        <v>0</v>
      </c>
      <c r="AB243" s="228" t="str">
        <f t="shared" si="38"/>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6"/>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7"/>
        <v>0</v>
      </c>
      <c r="AB244" s="228" t="str">
        <f t="shared" si="38"/>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6"/>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7"/>
        <v>0</v>
      </c>
      <c r="AB245" s="228" t="str">
        <f t="shared" si="38"/>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6"/>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7"/>
        <v>0</v>
      </c>
      <c r="AB246" s="228" t="str">
        <f t="shared" si="38"/>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6"/>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7"/>
        <v>0</v>
      </c>
      <c r="AB247" s="228" t="str">
        <f t="shared" si="38"/>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6"/>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7"/>
        <v>0</v>
      </c>
      <c r="AB248" s="228" t="str">
        <f t="shared" si="38"/>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6"/>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7"/>
        <v>0</v>
      </c>
      <c r="AB249" s="228" t="str">
        <f t="shared" si="38"/>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6"/>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7"/>
        <v>0</v>
      </c>
      <c r="AB250" s="228" t="str">
        <f t="shared" si="38"/>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6"/>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7"/>
        <v>0</v>
      </c>
      <c r="AB251" s="228" t="str">
        <f t="shared" si="38"/>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6"/>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7"/>
        <v>0</v>
      </c>
      <c r="AB252" s="228" t="str">
        <f t="shared" si="38"/>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6"/>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7"/>
        <v>0</v>
      </c>
      <c r="AB253" s="228" t="str">
        <f t="shared" si="38"/>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6"/>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7"/>
        <v>0</v>
      </c>
      <c r="AB254" s="228" t="str">
        <f t="shared" si="38"/>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6"/>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7"/>
        <v>0</v>
      </c>
      <c r="AB255" s="228" t="str">
        <f t="shared" si="38"/>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6"/>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7"/>
        <v>0</v>
      </c>
      <c r="AB256" s="228" t="str">
        <f t="shared" si="38"/>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6"/>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7"/>
        <v>0</v>
      </c>
      <c r="AB257" s="228" t="str">
        <f t="shared" si="38"/>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6"/>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7"/>
        <v>0</v>
      </c>
      <c r="AB258" s="228" t="str">
        <f t="shared" si="38"/>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6"/>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7"/>
        <v>0</v>
      </c>
      <c r="AB259" s="228" t="str">
        <f t="shared" si="38"/>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6"/>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7"/>
        <v>0</v>
      </c>
      <c r="AB260" s="228" t="str">
        <f t="shared" si="38"/>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ca="1" si="36"/>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ca="1" si="37"/>
        <v>0</v>
      </c>
      <c r="AB261" s="228" t="str">
        <f t="shared" si="38"/>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ca="1" si="36"/>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ca="1" si="37"/>
        <v>0</v>
      </c>
      <c r="AB262" s="228" t="str">
        <f t="shared" si="38"/>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6"/>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7"/>
        <v>0</v>
      </c>
      <c r="AB263" s="228" t="str">
        <f t="shared" si="38"/>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6"/>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7"/>
        <v>0</v>
      </c>
      <c r="AB264" s="228" t="str">
        <f t="shared" si="38"/>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6"/>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7"/>
        <v>0</v>
      </c>
      <c r="AB265" s="228" t="str">
        <f t="shared" si="38"/>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6"/>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7"/>
        <v>0</v>
      </c>
      <c r="AB266" s="228" t="str">
        <f t="shared" si="38"/>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ref="S267" ca="1" si="39">IF(B267="","",IF(ISERROR(MATCH($E267,CL,0)),"Unknown",INDIRECT("'C'!$A$"&amp;MATCH($E267,CL,0)+1)))</f>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ref="X267" ca="1" si="40">IF(AND(C267="Smelter not listed",OR(LEN(D267)=0,LEN(E267)=0)),1,0)</f>
        <v>0</v>
      </c>
      <c r="AB267" s="228" t="str">
        <f t="shared" ref="AB267" si="41">B267&amp;C267</f>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ref="S268:S299" ca="1" si="42">IF(B268="","",IF(ISERROR(MATCH($E268,CL,0)),"Unknown",INDIRECT("'C'!$A$"&amp;MATCH($E268,CL,0)+1)))</f>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ref="X268:X299" ca="1" si="43">IF(AND(C268="Smelter not listed",OR(LEN(D268)=0,LEN(E268)=0)),1,0)</f>
        <v>0</v>
      </c>
      <c r="AB268" s="228" t="str">
        <f t="shared" ref="AB268:AB299" si="44">B268&amp;C268</f>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42"/>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43"/>
        <v>0</v>
      </c>
      <c r="AB269" s="228" t="str">
        <f t="shared" si="44"/>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42"/>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43"/>
        <v>0</v>
      </c>
      <c r="AB270" s="228" t="str">
        <f t="shared" si="44"/>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42"/>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43"/>
        <v>0</v>
      </c>
      <c r="AB271" s="228" t="str">
        <f t="shared" si="44"/>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42"/>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43"/>
        <v>0</v>
      </c>
      <c r="AB272" s="228" t="str">
        <f t="shared" si="44"/>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42"/>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43"/>
        <v>0</v>
      </c>
      <c r="AB273" s="228" t="str">
        <f t="shared" si="44"/>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42"/>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43"/>
        <v>0</v>
      </c>
      <c r="AB274" s="228" t="str">
        <f t="shared" si="44"/>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42"/>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43"/>
        <v>0</v>
      </c>
      <c r="AB275" s="228" t="str">
        <f t="shared" si="44"/>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42"/>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43"/>
        <v>0</v>
      </c>
      <c r="AB276" s="228" t="str">
        <f t="shared" si="44"/>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42"/>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43"/>
        <v>0</v>
      </c>
      <c r="AB277" s="228" t="str">
        <f t="shared" si="44"/>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42"/>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43"/>
        <v>0</v>
      </c>
      <c r="AB278" s="228" t="str">
        <f t="shared" si="44"/>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42"/>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43"/>
        <v>0</v>
      </c>
      <c r="AB279" s="228" t="str">
        <f t="shared" si="44"/>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42"/>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43"/>
        <v>0</v>
      </c>
      <c r="AB280" s="228" t="str">
        <f t="shared" si="44"/>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42"/>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43"/>
        <v>0</v>
      </c>
      <c r="AB281" s="228" t="str">
        <f t="shared" si="44"/>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42"/>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43"/>
        <v>0</v>
      </c>
      <c r="AB282" s="228" t="str">
        <f t="shared" si="44"/>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42"/>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43"/>
        <v>0</v>
      </c>
      <c r="AB283" s="228" t="str">
        <f t="shared" si="44"/>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42"/>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43"/>
        <v>0</v>
      </c>
      <c r="AB284" s="228" t="str">
        <f t="shared" si="44"/>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42"/>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43"/>
        <v>0</v>
      </c>
      <c r="AB285" s="228" t="str">
        <f t="shared" si="44"/>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42"/>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43"/>
        <v>0</v>
      </c>
      <c r="AB286" s="228" t="str">
        <f t="shared" si="44"/>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42"/>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43"/>
        <v>0</v>
      </c>
      <c r="AB287" s="228" t="str">
        <f t="shared" si="44"/>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42"/>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43"/>
        <v>0</v>
      </c>
      <c r="AB288" s="228" t="str">
        <f t="shared" si="44"/>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42"/>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43"/>
        <v>0</v>
      </c>
      <c r="AB289" s="228" t="str">
        <f t="shared" si="44"/>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42"/>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43"/>
        <v>0</v>
      </c>
      <c r="AB290" s="228" t="str">
        <f t="shared" si="44"/>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42"/>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43"/>
        <v>0</v>
      </c>
      <c r="AB291" s="228" t="str">
        <f t="shared" si="44"/>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42"/>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43"/>
        <v>0</v>
      </c>
      <c r="AB292" s="228" t="str">
        <f t="shared" si="44"/>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42"/>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43"/>
        <v>0</v>
      </c>
      <c r="AB293" s="228" t="str">
        <f t="shared" si="44"/>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ca="1" si="42"/>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ca="1" si="43"/>
        <v>0</v>
      </c>
      <c r="AB294" s="228" t="str">
        <f t="shared" si="44"/>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2"/>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3"/>
        <v>0</v>
      </c>
      <c r="AB295" s="228" t="str">
        <f t="shared" si="44"/>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2"/>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3"/>
        <v>0</v>
      </c>
      <c r="AB296" s="228" t="str">
        <f t="shared" si="44"/>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2"/>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3"/>
        <v>0</v>
      </c>
      <c r="AB297" s="228" t="str">
        <f t="shared" si="44"/>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2"/>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3"/>
        <v>0</v>
      </c>
      <c r="AB298" s="228" t="str">
        <f t="shared" si="44"/>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2"/>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3"/>
        <v>0</v>
      </c>
      <c r="AB299" s="228" t="str">
        <f t="shared" si="44"/>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ref="S300:S330" ca="1" si="45">IF(B300="","",IF(ISERROR(MATCH($E300,CL,0)),"Unknown",INDIRECT("'C'!$A$"&amp;MATCH($E300,CL,0)+1)))</f>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ref="X300:X330" ca="1" si="46">IF(AND(C300="Smelter not listed",OR(LEN(D300)=0,LEN(E300)=0)),1,0)</f>
        <v>0</v>
      </c>
      <c r="AB300" s="228" t="str">
        <f t="shared" ref="AB300:AB330" si="47">B300&amp;C300</f>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5"/>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6"/>
        <v>0</v>
      </c>
      <c r="AB301" s="228" t="str">
        <f t="shared" si="47"/>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5"/>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6"/>
        <v>0</v>
      </c>
      <c r="AB302" s="228" t="str">
        <f t="shared" si="47"/>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5"/>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6"/>
        <v>0</v>
      </c>
      <c r="AB303" s="228" t="str">
        <f t="shared" si="47"/>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5"/>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6"/>
        <v>0</v>
      </c>
      <c r="AB304" s="228" t="str">
        <f t="shared" si="47"/>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5"/>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6"/>
        <v>0</v>
      </c>
      <c r="AB305" s="228" t="str">
        <f t="shared" si="47"/>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5"/>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6"/>
        <v>0</v>
      </c>
      <c r="AB306" s="228" t="str">
        <f t="shared" si="47"/>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5"/>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6"/>
        <v>0</v>
      </c>
      <c r="AB307" s="228" t="str">
        <f t="shared" si="47"/>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5"/>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6"/>
        <v>0</v>
      </c>
      <c r="AB308" s="228" t="str">
        <f t="shared" si="47"/>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5"/>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6"/>
        <v>0</v>
      </c>
      <c r="AB309" s="228" t="str">
        <f t="shared" si="47"/>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5"/>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6"/>
        <v>0</v>
      </c>
      <c r="AB310" s="228" t="str">
        <f t="shared" si="47"/>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5"/>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6"/>
        <v>0</v>
      </c>
      <c r="AB311" s="228" t="str">
        <f t="shared" si="47"/>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5"/>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6"/>
        <v>0</v>
      </c>
      <c r="AB312" s="228" t="str">
        <f t="shared" si="47"/>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5"/>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6"/>
        <v>0</v>
      </c>
      <c r="AB313" s="228" t="str">
        <f t="shared" si="47"/>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5"/>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6"/>
        <v>0</v>
      </c>
      <c r="AB314" s="228" t="str">
        <f t="shared" si="47"/>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5"/>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6"/>
        <v>0</v>
      </c>
      <c r="AB315" s="228" t="str">
        <f t="shared" si="47"/>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5"/>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6"/>
        <v>0</v>
      </c>
      <c r="AB316" s="228" t="str">
        <f t="shared" si="47"/>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5"/>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6"/>
        <v>0</v>
      </c>
      <c r="AB317" s="228" t="str">
        <f t="shared" si="47"/>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5"/>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6"/>
        <v>0</v>
      </c>
      <c r="AB318" s="228" t="str">
        <f t="shared" si="47"/>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5"/>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6"/>
        <v>0</v>
      </c>
      <c r="AB319" s="228" t="str">
        <f t="shared" si="47"/>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5"/>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6"/>
        <v>0</v>
      </c>
      <c r="AB320" s="228" t="str">
        <f t="shared" si="47"/>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5"/>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6"/>
        <v>0</v>
      </c>
      <c r="AB321" s="228" t="str">
        <f t="shared" si="47"/>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5"/>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6"/>
        <v>0</v>
      </c>
      <c r="AB322" s="228" t="str">
        <f t="shared" si="47"/>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5"/>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6"/>
        <v>0</v>
      </c>
      <c r="AB323" s="228" t="str">
        <f t="shared" si="47"/>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5"/>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6"/>
        <v>0</v>
      </c>
      <c r="AB324" s="228" t="str">
        <f t="shared" si="47"/>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ca="1" si="45"/>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ca="1" si="46"/>
        <v>0</v>
      </c>
      <c r="AB325" s="228" t="str">
        <f t="shared" si="47"/>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ca="1" si="45"/>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ca="1" si="46"/>
        <v>0</v>
      </c>
      <c r="AB326" s="228" t="str">
        <f t="shared" si="47"/>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5"/>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6"/>
        <v>0</v>
      </c>
      <c r="AB327" s="228" t="str">
        <f t="shared" si="47"/>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5"/>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6"/>
        <v>0</v>
      </c>
      <c r="AB328" s="228" t="str">
        <f t="shared" si="47"/>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5"/>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6"/>
        <v>0</v>
      </c>
      <c r="AB329" s="228" t="str">
        <f t="shared" si="47"/>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5"/>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6"/>
        <v>0</v>
      </c>
      <c r="AB330" s="228" t="str">
        <f t="shared" si="47"/>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ref="S331" ca="1" si="48">IF(B331="","",IF(ISERROR(MATCH($E331,CL,0)),"Unknown",INDIRECT("'C'!$A$"&amp;MATCH($E331,CL,0)+1)))</f>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ref="X331" ca="1" si="49">IF(AND(C331="Smelter not listed",OR(LEN(D331)=0,LEN(E331)=0)),1,0)</f>
        <v>0</v>
      </c>
      <c r="AB331" s="228" t="str">
        <f t="shared" ref="AB331" si="50">B331&amp;C331</f>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ref="S332:S363" ca="1" si="51">IF(B332="","",IF(ISERROR(MATCH($E332,CL,0)),"Unknown",INDIRECT("'C'!$A$"&amp;MATCH($E332,CL,0)+1)))</f>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ref="X332:X363" ca="1" si="52">IF(AND(C332="Smelter not listed",OR(LEN(D332)=0,LEN(E332)=0)),1,0)</f>
        <v>0</v>
      </c>
      <c r="AB332" s="228" t="str">
        <f t="shared" ref="AB332:AB363" si="53">B332&amp;C332</f>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51"/>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52"/>
        <v>0</v>
      </c>
      <c r="AB333" s="228" t="str">
        <f t="shared" si="53"/>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51"/>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52"/>
        <v>0</v>
      </c>
      <c r="AB334" s="228" t="str">
        <f t="shared" si="53"/>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51"/>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52"/>
        <v>0</v>
      </c>
      <c r="AB335" s="228" t="str">
        <f t="shared" si="53"/>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51"/>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52"/>
        <v>0</v>
      </c>
      <c r="AB336" s="228" t="str">
        <f t="shared" si="53"/>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51"/>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52"/>
        <v>0</v>
      </c>
      <c r="AB337" s="228" t="str">
        <f t="shared" si="53"/>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51"/>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52"/>
        <v>0</v>
      </c>
      <c r="AB338" s="228" t="str">
        <f t="shared" si="53"/>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51"/>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52"/>
        <v>0</v>
      </c>
      <c r="AB339" s="228" t="str">
        <f t="shared" si="53"/>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51"/>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52"/>
        <v>0</v>
      </c>
      <c r="AB340" s="228" t="str">
        <f t="shared" si="53"/>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51"/>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52"/>
        <v>0</v>
      </c>
      <c r="AB341" s="228" t="str">
        <f t="shared" si="53"/>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51"/>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52"/>
        <v>0</v>
      </c>
      <c r="AB342" s="228" t="str">
        <f t="shared" si="53"/>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51"/>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52"/>
        <v>0</v>
      </c>
      <c r="AB343" s="228" t="str">
        <f t="shared" si="53"/>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51"/>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52"/>
        <v>0</v>
      </c>
      <c r="AB344" s="228" t="str">
        <f t="shared" si="53"/>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51"/>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52"/>
        <v>0</v>
      </c>
      <c r="AB345" s="228" t="str">
        <f t="shared" si="53"/>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51"/>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52"/>
        <v>0</v>
      </c>
      <c r="AB346" s="228" t="str">
        <f t="shared" si="53"/>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51"/>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52"/>
        <v>0</v>
      </c>
      <c r="AB347" s="228" t="str">
        <f t="shared" si="53"/>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51"/>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52"/>
        <v>0</v>
      </c>
      <c r="AB348" s="228" t="str">
        <f t="shared" si="53"/>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51"/>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52"/>
        <v>0</v>
      </c>
      <c r="AB349" s="228" t="str">
        <f t="shared" si="53"/>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51"/>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52"/>
        <v>0</v>
      </c>
      <c r="AB350" s="228" t="str">
        <f t="shared" si="53"/>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51"/>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52"/>
        <v>0</v>
      </c>
      <c r="AB351" s="228" t="str">
        <f t="shared" si="53"/>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51"/>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52"/>
        <v>0</v>
      </c>
      <c r="AB352" s="228" t="str">
        <f t="shared" si="53"/>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51"/>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52"/>
        <v>0</v>
      </c>
      <c r="AB353" s="228" t="str">
        <f t="shared" si="53"/>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51"/>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52"/>
        <v>0</v>
      </c>
      <c r="AB354" s="228" t="str">
        <f t="shared" si="53"/>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51"/>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52"/>
        <v>0</v>
      </c>
      <c r="AB355" s="228" t="str">
        <f t="shared" si="53"/>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51"/>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52"/>
        <v>0</v>
      </c>
      <c r="AB356" s="228" t="str">
        <f t="shared" si="53"/>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51"/>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52"/>
        <v>0</v>
      </c>
      <c r="AB357" s="228" t="str">
        <f t="shared" si="53"/>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ca="1" si="51"/>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ca="1" si="52"/>
        <v>0</v>
      </c>
      <c r="AB358" s="228" t="str">
        <f t="shared" si="53"/>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1"/>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2"/>
        <v>0</v>
      </c>
      <c r="AB359" s="228" t="str">
        <f t="shared" si="53"/>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1"/>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2"/>
        <v>0</v>
      </c>
      <c r="AB360" s="228" t="str">
        <f t="shared" si="53"/>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1"/>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2"/>
        <v>0</v>
      </c>
      <c r="AB361" s="228" t="str">
        <f t="shared" si="53"/>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1"/>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2"/>
        <v>0</v>
      </c>
      <c r="AB362" s="228" t="str">
        <f t="shared" si="53"/>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1"/>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2"/>
        <v>0</v>
      </c>
      <c r="AB363" s="228" t="str">
        <f t="shared" si="53"/>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ref="S364:S394" ca="1" si="54">IF(B364="","",IF(ISERROR(MATCH($E364,CL,0)),"Unknown",INDIRECT("'C'!$A$"&amp;MATCH($E364,CL,0)+1)))</f>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ref="X364:X394" ca="1" si="55">IF(AND(C364="Smelter not listed",OR(LEN(D364)=0,LEN(E364)=0)),1,0)</f>
        <v>0</v>
      </c>
      <c r="AB364" s="228" t="str">
        <f t="shared" ref="AB364:AB394" si="56">B364&amp;C364</f>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4"/>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5"/>
        <v>0</v>
      </c>
      <c r="AB365" s="228" t="str">
        <f t="shared" si="56"/>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4"/>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5"/>
        <v>0</v>
      </c>
      <c r="AB366" s="228" t="str">
        <f t="shared" si="56"/>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4"/>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5"/>
        <v>0</v>
      </c>
      <c r="AB367" s="228" t="str">
        <f t="shared" si="56"/>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4"/>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5"/>
        <v>0</v>
      </c>
      <c r="AB368" s="228" t="str">
        <f t="shared" si="56"/>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4"/>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5"/>
        <v>0</v>
      </c>
      <c r="AB369" s="228" t="str">
        <f t="shared" si="56"/>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4"/>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5"/>
        <v>0</v>
      </c>
      <c r="AB370" s="228" t="str">
        <f t="shared" si="56"/>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4"/>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5"/>
        <v>0</v>
      </c>
      <c r="AB371" s="228" t="str">
        <f t="shared" si="56"/>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4"/>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5"/>
        <v>0</v>
      </c>
      <c r="AB372" s="228" t="str">
        <f t="shared" si="56"/>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4"/>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5"/>
        <v>0</v>
      </c>
      <c r="AB373" s="228" t="str">
        <f t="shared" si="56"/>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4"/>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5"/>
        <v>0</v>
      </c>
      <c r="AB374" s="228" t="str">
        <f t="shared" si="56"/>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4"/>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5"/>
        <v>0</v>
      </c>
      <c r="AB375" s="228" t="str">
        <f t="shared" si="56"/>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4"/>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5"/>
        <v>0</v>
      </c>
      <c r="AB376" s="228" t="str">
        <f t="shared" si="56"/>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4"/>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5"/>
        <v>0</v>
      </c>
      <c r="AB377" s="228" t="str">
        <f t="shared" si="56"/>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4"/>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5"/>
        <v>0</v>
      </c>
      <c r="AB378" s="228" t="str">
        <f t="shared" si="56"/>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4"/>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5"/>
        <v>0</v>
      </c>
      <c r="AB379" s="228" t="str">
        <f t="shared" si="56"/>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4"/>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5"/>
        <v>0</v>
      </c>
      <c r="AB380" s="228" t="str">
        <f t="shared" si="56"/>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4"/>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5"/>
        <v>0</v>
      </c>
      <c r="AB381" s="228" t="str">
        <f t="shared" si="56"/>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4"/>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5"/>
        <v>0</v>
      </c>
      <c r="AB382" s="228" t="str">
        <f t="shared" si="56"/>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4"/>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5"/>
        <v>0</v>
      </c>
      <c r="AB383" s="228" t="str">
        <f t="shared" si="56"/>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4"/>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5"/>
        <v>0</v>
      </c>
      <c r="AB384" s="228" t="str">
        <f t="shared" si="56"/>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4"/>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5"/>
        <v>0</v>
      </c>
      <c r="AB385" s="228" t="str">
        <f t="shared" si="56"/>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4"/>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5"/>
        <v>0</v>
      </c>
      <c r="AB386" s="228" t="str">
        <f t="shared" si="56"/>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4"/>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5"/>
        <v>0</v>
      </c>
      <c r="AB387" s="228" t="str">
        <f t="shared" si="56"/>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4"/>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5"/>
        <v>0</v>
      </c>
      <c r="AB388" s="228" t="str">
        <f t="shared" si="56"/>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ca="1" si="54"/>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ca="1" si="55"/>
        <v>0</v>
      </c>
      <c r="AB389" s="228" t="str">
        <f t="shared" si="56"/>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ca="1" si="54"/>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ca="1" si="55"/>
        <v>0</v>
      </c>
      <c r="AB390" s="228" t="str">
        <f t="shared" si="56"/>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4"/>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5"/>
        <v>0</v>
      </c>
      <c r="AB391" s="228" t="str">
        <f t="shared" si="56"/>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4"/>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5"/>
        <v>0</v>
      </c>
      <c r="AB392" s="228" t="str">
        <f t="shared" si="56"/>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4"/>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5"/>
        <v>0</v>
      </c>
      <c r="AB393" s="228" t="str">
        <f t="shared" si="56"/>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4"/>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5"/>
        <v>0</v>
      </c>
      <c r="AB394" s="228" t="str">
        <f t="shared" si="56"/>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ref="S395" ca="1" si="57">IF(B395="","",IF(ISERROR(MATCH($E395,CL,0)),"Unknown",INDIRECT("'C'!$A$"&amp;MATCH($E395,CL,0)+1)))</f>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ref="X395" ca="1" si="58">IF(AND(C395="Smelter not listed",OR(LEN(D395)=0,LEN(E395)=0)),1,0)</f>
        <v>0</v>
      </c>
      <c r="AB395" s="228" t="str">
        <f t="shared" ref="AB395" si="59">B395&amp;C395</f>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ref="S396:S427" ca="1" si="60">IF(B396="","",IF(ISERROR(MATCH($E396,CL,0)),"Unknown",INDIRECT("'C'!$A$"&amp;MATCH($E396,CL,0)+1)))</f>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ref="X396:X427" ca="1" si="61">IF(AND(C396="Smelter not listed",OR(LEN(D396)=0,LEN(E396)=0)),1,0)</f>
        <v>0</v>
      </c>
      <c r="AB396" s="228" t="str">
        <f t="shared" ref="AB396:AB427" si="62">B396&amp;C396</f>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60"/>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61"/>
        <v>0</v>
      </c>
      <c r="AB397" s="228" t="str">
        <f t="shared" si="62"/>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60"/>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61"/>
        <v>0</v>
      </c>
      <c r="AB398" s="228" t="str">
        <f t="shared" si="62"/>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60"/>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61"/>
        <v>0</v>
      </c>
      <c r="AB399" s="228" t="str">
        <f t="shared" si="62"/>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60"/>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61"/>
        <v>0</v>
      </c>
      <c r="AB400" s="228" t="str">
        <f t="shared" si="62"/>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60"/>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61"/>
        <v>0</v>
      </c>
      <c r="AB401" s="228" t="str">
        <f t="shared" si="62"/>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60"/>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61"/>
        <v>0</v>
      </c>
      <c r="AB402" s="228" t="str">
        <f t="shared" si="62"/>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60"/>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61"/>
        <v>0</v>
      </c>
      <c r="AB403" s="228" t="str">
        <f t="shared" si="62"/>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60"/>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61"/>
        <v>0</v>
      </c>
      <c r="AB404" s="228" t="str">
        <f t="shared" si="62"/>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60"/>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61"/>
        <v>0</v>
      </c>
      <c r="AB405" s="228" t="str">
        <f t="shared" si="62"/>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60"/>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61"/>
        <v>0</v>
      </c>
      <c r="AB406" s="228" t="str">
        <f t="shared" si="62"/>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60"/>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61"/>
        <v>0</v>
      </c>
      <c r="AB407" s="228" t="str">
        <f t="shared" si="62"/>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60"/>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61"/>
        <v>0</v>
      </c>
      <c r="AB408" s="228" t="str">
        <f t="shared" si="62"/>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60"/>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61"/>
        <v>0</v>
      </c>
      <c r="AB409" s="228" t="str">
        <f t="shared" si="62"/>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60"/>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61"/>
        <v>0</v>
      </c>
      <c r="AB410" s="228" t="str">
        <f t="shared" si="62"/>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60"/>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61"/>
        <v>0</v>
      </c>
      <c r="AB411" s="228" t="str">
        <f t="shared" si="62"/>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60"/>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61"/>
        <v>0</v>
      </c>
      <c r="AB412" s="228" t="str">
        <f t="shared" si="62"/>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60"/>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61"/>
        <v>0</v>
      </c>
      <c r="AB413" s="228" t="str">
        <f t="shared" si="62"/>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60"/>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61"/>
        <v>0</v>
      </c>
      <c r="AB414" s="228" t="str">
        <f t="shared" si="62"/>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60"/>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61"/>
        <v>0</v>
      </c>
      <c r="AB415" s="228" t="str">
        <f t="shared" si="62"/>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60"/>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61"/>
        <v>0</v>
      </c>
      <c r="AB416" s="228" t="str">
        <f t="shared" si="62"/>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60"/>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61"/>
        <v>0</v>
      </c>
      <c r="AB417" s="228" t="str">
        <f t="shared" si="62"/>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60"/>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61"/>
        <v>0</v>
      </c>
      <c r="AB418" s="228" t="str">
        <f t="shared" si="62"/>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60"/>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61"/>
        <v>0</v>
      </c>
      <c r="AB419" s="228" t="str">
        <f t="shared" si="62"/>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60"/>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61"/>
        <v>0</v>
      </c>
      <c r="AB420" s="228" t="str">
        <f t="shared" si="62"/>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60"/>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61"/>
        <v>0</v>
      </c>
      <c r="AB421" s="228" t="str">
        <f t="shared" si="62"/>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ca="1" si="60"/>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ca="1" si="61"/>
        <v>0</v>
      </c>
      <c r="AB422" s="228" t="str">
        <f t="shared" si="62"/>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60"/>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1"/>
        <v>0</v>
      </c>
      <c r="AB423" s="228" t="str">
        <f t="shared" si="62"/>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60"/>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1"/>
        <v>0</v>
      </c>
      <c r="AB424" s="228" t="str">
        <f t="shared" si="62"/>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60"/>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1"/>
        <v>0</v>
      </c>
      <c r="AB425" s="228" t="str">
        <f t="shared" si="62"/>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60"/>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1"/>
        <v>0</v>
      </c>
      <c r="AB426" s="228" t="str">
        <f t="shared" si="62"/>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60"/>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1"/>
        <v>0</v>
      </c>
      <c r="AB427" s="228" t="str">
        <f t="shared" si="62"/>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ref="S428:S458" ca="1" si="63">IF(B428="","",IF(ISERROR(MATCH($E428,CL,0)),"Unknown",INDIRECT("'C'!$A$"&amp;MATCH($E428,CL,0)+1)))</f>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ref="X428:X458" ca="1" si="64">IF(AND(C428="Smelter not listed",OR(LEN(D428)=0,LEN(E428)=0)),1,0)</f>
        <v>0</v>
      </c>
      <c r="AB428" s="228" t="str">
        <f t="shared" ref="AB428:AB458" si="65">B428&amp;C428</f>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63"/>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4"/>
        <v>0</v>
      </c>
      <c r="AB429" s="228" t="str">
        <f t="shared" si="65"/>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63"/>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4"/>
        <v>0</v>
      </c>
      <c r="AB430" s="228" t="str">
        <f t="shared" si="65"/>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63"/>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4"/>
        <v>0</v>
      </c>
      <c r="AB431" s="228" t="str">
        <f t="shared" si="65"/>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63"/>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4"/>
        <v>0</v>
      </c>
      <c r="AB432" s="228" t="str">
        <f t="shared" si="65"/>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63"/>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4"/>
        <v>0</v>
      </c>
      <c r="AB433" s="228" t="str">
        <f t="shared" si="65"/>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63"/>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4"/>
        <v>0</v>
      </c>
      <c r="AB434" s="228" t="str">
        <f t="shared" si="65"/>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63"/>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4"/>
        <v>0</v>
      </c>
      <c r="AB435" s="228" t="str">
        <f t="shared" si="65"/>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63"/>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4"/>
        <v>0</v>
      </c>
      <c r="AB436" s="228" t="str">
        <f t="shared" si="65"/>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63"/>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4"/>
        <v>0</v>
      </c>
      <c r="AB437" s="228" t="str">
        <f t="shared" si="65"/>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63"/>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4"/>
        <v>0</v>
      </c>
      <c r="AB438" s="228" t="str">
        <f t="shared" si="65"/>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63"/>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4"/>
        <v>0</v>
      </c>
      <c r="AB439" s="228" t="str">
        <f t="shared" si="65"/>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63"/>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4"/>
        <v>0</v>
      </c>
      <c r="AB440" s="228" t="str">
        <f t="shared" si="65"/>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63"/>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4"/>
        <v>0</v>
      </c>
      <c r="AB441" s="228" t="str">
        <f t="shared" si="65"/>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63"/>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4"/>
        <v>0</v>
      </c>
      <c r="AB442" s="228" t="str">
        <f t="shared" si="65"/>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63"/>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4"/>
        <v>0</v>
      </c>
      <c r="AB443" s="228" t="str">
        <f t="shared" si="65"/>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63"/>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4"/>
        <v>0</v>
      </c>
      <c r="AB444" s="228" t="str">
        <f t="shared" si="65"/>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3"/>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4"/>
        <v>0</v>
      </c>
      <c r="AB445" s="228" t="str">
        <f t="shared" si="65"/>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3"/>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4"/>
        <v>0</v>
      </c>
      <c r="AB446" s="228" t="str">
        <f t="shared" si="65"/>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3"/>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4"/>
        <v>0</v>
      </c>
      <c r="AB447" s="228" t="str">
        <f t="shared" si="65"/>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3"/>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4"/>
        <v>0</v>
      </c>
      <c r="AB448" s="228" t="str">
        <f t="shared" si="65"/>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3"/>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4"/>
        <v>0</v>
      </c>
      <c r="AB449" s="228" t="str">
        <f t="shared" si="65"/>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3"/>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4"/>
        <v>0</v>
      </c>
      <c r="AB450" s="228" t="str">
        <f t="shared" si="65"/>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3"/>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4"/>
        <v>0</v>
      </c>
      <c r="AB451" s="228" t="str">
        <f t="shared" si="65"/>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3"/>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4"/>
        <v>0</v>
      </c>
      <c r="AB452" s="228" t="str">
        <f t="shared" si="65"/>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ca="1" si="63"/>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ca="1" si="64"/>
        <v>0</v>
      </c>
      <c r="AB453" s="228" t="str">
        <f t="shared" si="65"/>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ca="1" si="63"/>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ca="1" si="64"/>
        <v>0</v>
      </c>
      <c r="AB454" s="228" t="str">
        <f t="shared" si="65"/>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3"/>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4"/>
        <v>0</v>
      </c>
      <c r="AB455" s="228" t="str">
        <f t="shared" si="65"/>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3"/>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4"/>
        <v>0</v>
      </c>
      <c r="AB456" s="228" t="str">
        <f t="shared" si="65"/>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3"/>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4"/>
        <v>0</v>
      </c>
      <c r="AB457" s="228" t="str">
        <f t="shared" si="65"/>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3"/>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4"/>
        <v>0</v>
      </c>
      <c r="AB458" s="228" t="str">
        <f t="shared" si="65"/>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ref="S459" ca="1" si="66">IF(B459="","",IF(ISERROR(MATCH($E459,CL,0)),"Unknown",INDIRECT("'C'!$A$"&amp;MATCH($E459,CL,0)+1)))</f>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ref="X459" ca="1" si="67">IF(AND(C459="Smelter not listed",OR(LEN(D459)=0,LEN(E459)=0)),1,0)</f>
        <v>0</v>
      </c>
      <c r="AB459" s="228" t="str">
        <f t="shared" ref="AB459" si="68">B459&amp;C459</f>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ref="S460:S491" ca="1" si="69">IF(B460="","",IF(ISERROR(MATCH($E460,CL,0)),"Unknown",INDIRECT("'C'!$A$"&amp;MATCH($E460,CL,0)+1)))</f>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ref="X460:X491" ca="1" si="70">IF(AND(C460="Smelter not listed",OR(LEN(D460)=0,LEN(E460)=0)),1,0)</f>
        <v>0</v>
      </c>
      <c r="AB460" s="228" t="str">
        <f t="shared" ref="AB460:AB491" si="71">B460&amp;C460</f>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9"/>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70"/>
        <v>0</v>
      </c>
      <c r="AB461" s="228" t="str">
        <f t="shared" si="71"/>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9"/>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70"/>
        <v>0</v>
      </c>
      <c r="AB462" s="228" t="str">
        <f t="shared" si="71"/>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9"/>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70"/>
        <v>0</v>
      </c>
      <c r="AB463" s="228" t="str">
        <f t="shared" si="71"/>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9"/>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70"/>
        <v>0</v>
      </c>
      <c r="AB464" s="228" t="str">
        <f t="shared" si="71"/>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9"/>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70"/>
        <v>0</v>
      </c>
      <c r="AB465" s="228" t="str">
        <f t="shared" si="71"/>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9"/>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70"/>
        <v>0</v>
      </c>
      <c r="AB466" s="228" t="str">
        <f t="shared" si="71"/>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9"/>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70"/>
        <v>0</v>
      </c>
      <c r="AB467" s="228" t="str">
        <f t="shared" si="71"/>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9"/>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70"/>
        <v>0</v>
      </c>
      <c r="AB468" s="228" t="str">
        <f t="shared" si="71"/>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9"/>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70"/>
        <v>0</v>
      </c>
      <c r="AB469" s="228" t="str">
        <f t="shared" si="71"/>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9"/>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70"/>
        <v>0</v>
      </c>
      <c r="AB470" s="228" t="str">
        <f t="shared" si="71"/>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9"/>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70"/>
        <v>0</v>
      </c>
      <c r="AB471" s="228" t="str">
        <f t="shared" si="71"/>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9"/>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70"/>
        <v>0</v>
      </c>
      <c r="AB472" s="228" t="str">
        <f t="shared" si="71"/>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9"/>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70"/>
        <v>0</v>
      </c>
      <c r="AB473" s="228" t="str">
        <f t="shared" si="71"/>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9"/>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70"/>
        <v>0</v>
      </c>
      <c r="AB474" s="228" t="str">
        <f t="shared" si="71"/>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9"/>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70"/>
        <v>0</v>
      </c>
      <c r="AB475" s="228" t="str">
        <f t="shared" si="71"/>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9"/>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70"/>
        <v>0</v>
      </c>
      <c r="AB476" s="228" t="str">
        <f t="shared" si="71"/>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9"/>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70"/>
        <v>0</v>
      </c>
      <c r="AB477" s="228" t="str">
        <f t="shared" si="71"/>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9"/>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70"/>
        <v>0</v>
      </c>
      <c r="AB478" s="228" t="str">
        <f t="shared" si="71"/>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9"/>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70"/>
        <v>0</v>
      </c>
      <c r="AB479" s="228" t="str">
        <f t="shared" si="71"/>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9"/>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70"/>
        <v>0</v>
      </c>
      <c r="AB480" s="228" t="str">
        <f t="shared" si="71"/>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9"/>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70"/>
        <v>0</v>
      </c>
      <c r="AB481" s="228" t="str">
        <f t="shared" si="71"/>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9"/>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70"/>
        <v>0</v>
      </c>
      <c r="AB482" s="228" t="str">
        <f t="shared" si="71"/>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9"/>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70"/>
        <v>0</v>
      </c>
      <c r="AB483" s="228" t="str">
        <f t="shared" si="71"/>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9"/>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70"/>
        <v>0</v>
      </c>
      <c r="AB484" s="228" t="str">
        <f t="shared" si="71"/>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9"/>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70"/>
        <v>0</v>
      </c>
      <c r="AB485" s="228" t="str">
        <f t="shared" si="71"/>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ca="1" si="69"/>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ca="1" si="70"/>
        <v>0</v>
      </c>
      <c r="AB486" s="228" t="str">
        <f t="shared" si="71"/>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9"/>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70"/>
        <v>0</v>
      </c>
      <c r="AB487" s="228" t="str">
        <f t="shared" si="71"/>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9"/>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70"/>
        <v>0</v>
      </c>
      <c r="AB488" s="228" t="str">
        <f t="shared" si="71"/>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9"/>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70"/>
        <v>0</v>
      </c>
      <c r="AB489" s="228" t="str">
        <f t="shared" si="71"/>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9"/>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70"/>
        <v>0</v>
      </c>
      <c r="AB490" s="228" t="str">
        <f t="shared" si="71"/>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9"/>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70"/>
        <v>0</v>
      </c>
      <c r="AB491" s="228" t="str">
        <f t="shared" si="71"/>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ref="S492:S522" ca="1" si="72">IF(B492="","",IF(ISERROR(MATCH($E492,CL,0)),"Unknown",INDIRECT("'C'!$A$"&amp;MATCH($E492,CL,0)+1)))</f>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ref="X492:X522" ca="1" si="73">IF(AND(C492="Smelter not listed",OR(LEN(D492)=0,LEN(E492)=0)),1,0)</f>
        <v>0</v>
      </c>
      <c r="AB492" s="228" t="str">
        <f t="shared" ref="AB492:AB522" si="74">B492&amp;C492</f>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72"/>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73"/>
        <v>0</v>
      </c>
      <c r="AB493" s="228" t="str">
        <f t="shared" si="74"/>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72"/>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73"/>
        <v>0</v>
      </c>
      <c r="AB494" s="228" t="str">
        <f t="shared" si="74"/>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72"/>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73"/>
        <v>0</v>
      </c>
      <c r="AB495" s="228" t="str">
        <f t="shared" si="74"/>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72"/>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73"/>
        <v>0</v>
      </c>
      <c r="AB496" s="228" t="str">
        <f t="shared" si="74"/>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72"/>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73"/>
        <v>0</v>
      </c>
      <c r="AB497" s="228" t="str">
        <f t="shared" si="74"/>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72"/>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73"/>
        <v>0</v>
      </c>
      <c r="AB498" s="228" t="str">
        <f t="shared" si="74"/>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72"/>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73"/>
        <v>0</v>
      </c>
      <c r="AB499" s="228" t="str">
        <f t="shared" si="74"/>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72"/>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73"/>
        <v>0</v>
      </c>
      <c r="AB500" s="228" t="str">
        <f t="shared" si="74"/>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72"/>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73"/>
        <v>0</v>
      </c>
      <c r="AB501" s="228" t="str">
        <f t="shared" si="74"/>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72"/>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73"/>
        <v>0</v>
      </c>
      <c r="AB502" s="228" t="str">
        <f t="shared" si="74"/>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72"/>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73"/>
        <v>0</v>
      </c>
      <c r="AB503" s="228" t="str">
        <f t="shared" si="74"/>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72"/>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73"/>
        <v>0</v>
      </c>
      <c r="AB504" s="228" t="str">
        <f t="shared" si="74"/>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72"/>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73"/>
        <v>0</v>
      </c>
      <c r="AB505" s="228" t="str">
        <f t="shared" si="74"/>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72"/>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73"/>
        <v>0</v>
      </c>
      <c r="AB506" s="228" t="str">
        <f t="shared" si="74"/>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72"/>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73"/>
        <v>0</v>
      </c>
      <c r="AB507" s="228" t="str">
        <f t="shared" si="74"/>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72"/>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73"/>
        <v>0</v>
      </c>
      <c r="AB508" s="228" t="str">
        <f t="shared" si="74"/>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72"/>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73"/>
        <v>0</v>
      </c>
      <c r="AB509" s="228" t="str">
        <f t="shared" si="74"/>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72"/>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73"/>
        <v>0</v>
      </c>
      <c r="AB510" s="228" t="str">
        <f t="shared" si="74"/>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72"/>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73"/>
        <v>0</v>
      </c>
      <c r="AB511" s="228" t="str">
        <f t="shared" si="74"/>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72"/>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73"/>
        <v>0</v>
      </c>
      <c r="AB512" s="228" t="str">
        <f t="shared" si="74"/>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72"/>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73"/>
        <v>0</v>
      </c>
      <c r="AB513" s="228" t="str">
        <f t="shared" si="74"/>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72"/>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73"/>
        <v>0</v>
      </c>
      <c r="AB514" s="228" t="str">
        <f t="shared" si="74"/>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72"/>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73"/>
        <v>0</v>
      </c>
      <c r="AB515" s="228" t="str">
        <f t="shared" si="74"/>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72"/>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73"/>
        <v>0</v>
      </c>
      <c r="AB516" s="228" t="str">
        <f t="shared" si="74"/>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ca="1" si="72"/>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ca="1" si="73"/>
        <v>0</v>
      </c>
      <c r="AB517" s="228" t="str">
        <f t="shared" si="74"/>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ca="1" si="72"/>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ca="1" si="73"/>
        <v>0</v>
      </c>
      <c r="AB518" s="228" t="str">
        <f t="shared" si="74"/>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2"/>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3"/>
        <v>0</v>
      </c>
      <c r="AB519" s="228" t="str">
        <f t="shared" si="74"/>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2"/>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3"/>
        <v>0</v>
      </c>
      <c r="AB520" s="228" t="str">
        <f t="shared" si="74"/>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2"/>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3"/>
        <v>0</v>
      </c>
      <c r="AB521" s="228" t="str">
        <f t="shared" si="74"/>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2"/>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3"/>
        <v>0</v>
      </c>
      <c r="AB522" s="228" t="str">
        <f t="shared" si="74"/>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ref="S523" ca="1" si="75">IF(B523="","",IF(ISERROR(MATCH($E523,CL,0)),"Unknown",INDIRECT("'C'!$A$"&amp;MATCH($E523,CL,0)+1)))</f>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ref="X523" ca="1" si="76">IF(AND(C523="Smelter not listed",OR(LEN(D523)=0,LEN(E523)=0)),1,0)</f>
        <v>0</v>
      </c>
      <c r="AB523" s="228" t="str">
        <f t="shared" ref="AB523" si="77">B523&amp;C523</f>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ca="1">IF(B524="","",IF(ISERROR(MATCH($E524,CL,0)),"Unknown",INDIRECT("'C'!$A$"&amp;MATCH($E524,CL,0)+1)))</f>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ca="1">IF(AND(C524="Smelter not listed",OR(LEN(D524)=0,LEN(E524)=0)),1,0)</f>
        <v>0</v>
      </c>
      <c r="AB524" s="228" t="str">
        <f>B524&amp;C524</f>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ca="1">IF(B525="","",IF(ISERROR(MATCH($E525,CL,0)),"Unknown",INDIRECT("'C'!$A$"&amp;MATCH($E525,CL,0)+1)))</f>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ca="1">IF(AND(C525="Smelter not listed",OR(LEN(D525)=0,LEN(E525)=0)),1,0)</f>
        <v>0</v>
      </c>
      <c r="AB525" s="228" t="str">
        <f>B525&amp;C525</f>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ca="1">IF(B526="","",IF(ISERROR(MATCH($E526,CL,0)),"Unknown",INDIRECT("'C'!$A$"&amp;MATCH($E526,CL,0)+1)))</f>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ca="1">IF(AND(C526="Smelter not listed",OR(LEN(D526)=0,LEN(E526)=0)),1,0)</f>
        <v>0</v>
      </c>
      <c r="AB526" s="228" t="str">
        <f>B526&amp;C526</f>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ca="1">IF(B527="","",IF(ISERROR(MATCH($E527,CL,0)),"Unknown",INDIRECT("'C'!$A$"&amp;MATCH($E527,CL,0)+1)))</f>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ca="1">IF(AND(C527="Smelter not listed",OR(LEN(D527)=0,LEN(E527)=0)),1,0)</f>
        <v>0</v>
      </c>
      <c r="AB527" s="228" t="str">
        <f>B527&amp;C527</f>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ref="S528" ca="1" si="78">IF(B528="","",IF(ISERROR(MATCH($E528,CL,0)),"Unknown",INDIRECT("'C'!$A$"&amp;MATCH($E528,CL,0)+1)))</f>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ref="X528" ca="1" si="79">IF(AND(C528="Smelter not listed",OR(LEN(D528)=0,LEN(E528)=0)),1,0)</f>
        <v>0</v>
      </c>
      <c r="AB528" s="228" t="str">
        <f t="shared" ref="AB528" si="80">B528&amp;C528</f>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ref="S529:S576" ca="1" si="81">IF(B529="","",IF(ISERROR(MATCH($E529,CL,0)),"Unknown",INDIRECT("'C'!$A$"&amp;MATCH($E529,CL,0)+1)))</f>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ref="X529:X576" ca="1" si="82">IF(AND(C529="Smelter not listed",OR(LEN(D529)=0,LEN(E529)=0)),1,0)</f>
        <v>0</v>
      </c>
      <c r="AB529" s="228" t="str">
        <f t="shared" ref="AB529:AB576" si="83">B529&amp;C529</f>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81"/>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82"/>
        <v>0</v>
      </c>
      <c r="AB530" s="228" t="str">
        <f t="shared" si="83"/>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81"/>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82"/>
        <v>0</v>
      </c>
      <c r="AB531" s="228" t="str">
        <f t="shared" si="83"/>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81"/>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82"/>
        <v>0</v>
      </c>
      <c r="AB532" s="228" t="str">
        <f t="shared" si="83"/>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81"/>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82"/>
        <v>0</v>
      </c>
      <c r="AB533" s="228" t="str">
        <f t="shared" si="83"/>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81"/>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82"/>
        <v>0</v>
      </c>
      <c r="AB534" s="228" t="str">
        <f t="shared" si="83"/>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81"/>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82"/>
        <v>0</v>
      </c>
      <c r="AB535" s="228" t="str">
        <f t="shared" si="83"/>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81"/>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82"/>
        <v>0</v>
      </c>
      <c r="AB536" s="228" t="str">
        <f t="shared" si="83"/>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81"/>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82"/>
        <v>0</v>
      </c>
      <c r="AB537" s="228" t="str">
        <f t="shared" si="83"/>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81"/>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82"/>
        <v>0</v>
      </c>
      <c r="AB538" s="228" t="str">
        <f t="shared" si="83"/>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81"/>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82"/>
        <v>0</v>
      </c>
      <c r="AB539" s="228" t="str">
        <f t="shared" si="83"/>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81"/>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82"/>
        <v>0</v>
      </c>
      <c r="AB540" s="228" t="str">
        <f t="shared" si="83"/>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81"/>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82"/>
        <v>0</v>
      </c>
      <c r="AB541" s="228" t="str">
        <f t="shared" si="83"/>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81"/>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82"/>
        <v>0</v>
      </c>
      <c r="AB542" s="228" t="str">
        <f t="shared" si="83"/>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81"/>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82"/>
        <v>0</v>
      </c>
      <c r="AB543" s="228" t="str">
        <f t="shared" si="83"/>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81"/>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82"/>
        <v>0</v>
      </c>
      <c r="AB544" s="228" t="str">
        <f t="shared" si="83"/>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81"/>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82"/>
        <v>0</v>
      </c>
      <c r="AB545" s="228" t="str">
        <f t="shared" si="83"/>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81"/>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82"/>
        <v>0</v>
      </c>
      <c r="AB546" s="228" t="str">
        <f t="shared" si="83"/>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81"/>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82"/>
        <v>0</v>
      </c>
      <c r="AB547" s="228" t="str">
        <f t="shared" si="83"/>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81"/>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82"/>
        <v>0</v>
      </c>
      <c r="AB548" s="228" t="str">
        <f t="shared" si="83"/>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81"/>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82"/>
        <v>0</v>
      </c>
      <c r="AB549" s="228" t="str">
        <f t="shared" si="83"/>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ca="1" si="81"/>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ca="1" si="82"/>
        <v>0</v>
      </c>
      <c r="AB550" s="228" t="str">
        <f t="shared" si="83"/>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81"/>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82"/>
        <v>0</v>
      </c>
      <c r="AB551" s="228" t="str">
        <f t="shared" si="83"/>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81"/>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82"/>
        <v>0</v>
      </c>
      <c r="AB552" s="228" t="str">
        <f t="shared" si="83"/>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81"/>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82"/>
        <v>0</v>
      </c>
      <c r="AB553" s="228" t="str">
        <f t="shared" si="83"/>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81"/>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82"/>
        <v>0</v>
      </c>
      <c r="AB554" s="228" t="str">
        <f t="shared" si="83"/>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81"/>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82"/>
        <v>0</v>
      </c>
      <c r="AB555" s="228" t="str">
        <f t="shared" si="83"/>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81"/>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82"/>
        <v>0</v>
      </c>
      <c r="AB556" s="228" t="str">
        <f t="shared" si="83"/>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81"/>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82"/>
        <v>0</v>
      </c>
      <c r="AB557" s="228" t="str">
        <f t="shared" si="83"/>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81"/>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82"/>
        <v>0</v>
      </c>
      <c r="AB558" s="228" t="str">
        <f t="shared" si="83"/>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81"/>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82"/>
        <v>0</v>
      </c>
      <c r="AB559" s="228" t="str">
        <f t="shared" si="83"/>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81"/>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82"/>
        <v>0</v>
      </c>
      <c r="AB560" s="228" t="str">
        <f t="shared" si="83"/>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81"/>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82"/>
        <v>0</v>
      </c>
      <c r="AB561" s="228" t="str">
        <f t="shared" si="83"/>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81"/>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82"/>
        <v>0</v>
      </c>
      <c r="AB562" s="228" t="str">
        <f t="shared" si="83"/>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81"/>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82"/>
        <v>0</v>
      </c>
      <c r="AB563" s="228" t="str">
        <f t="shared" si="83"/>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81"/>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82"/>
        <v>0</v>
      </c>
      <c r="AB564" s="228" t="str">
        <f t="shared" si="83"/>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81"/>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82"/>
        <v>0</v>
      </c>
      <c r="AB565" s="228" t="str">
        <f t="shared" si="83"/>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81"/>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82"/>
        <v>0</v>
      </c>
      <c r="AB566" s="228" t="str">
        <f t="shared" si="83"/>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81"/>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82"/>
        <v>0</v>
      </c>
      <c r="AB567" s="228" t="str">
        <f t="shared" si="83"/>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81"/>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82"/>
        <v>0</v>
      </c>
      <c r="AB568" s="228" t="str">
        <f t="shared" si="83"/>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81"/>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82"/>
        <v>0</v>
      </c>
      <c r="AB569" s="228" t="str">
        <f t="shared" si="83"/>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81"/>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82"/>
        <v>0</v>
      </c>
      <c r="AB570" s="228" t="str">
        <f t="shared" si="83"/>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81"/>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82"/>
        <v>0</v>
      </c>
      <c r="AB571" s="228" t="str">
        <f t="shared" si="83"/>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81"/>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82"/>
        <v>0</v>
      </c>
      <c r="AB572" s="228" t="str">
        <f t="shared" si="83"/>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81"/>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82"/>
        <v>0</v>
      </c>
      <c r="AB573" s="228" t="str">
        <f t="shared" si="83"/>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81"/>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82"/>
        <v>0</v>
      </c>
      <c r="AB574" s="228" t="str">
        <f t="shared" si="83"/>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81"/>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82"/>
        <v>0</v>
      </c>
      <c r="AB575" s="228" t="str">
        <f t="shared" si="83"/>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81"/>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82"/>
        <v>0</v>
      </c>
      <c r="AB576" s="228" t="str">
        <f t="shared" si="83"/>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ref="S577" ca="1" si="84">IF(B577="","",IF(ISERROR(MATCH($E577,CL,0)),"Unknown",INDIRECT("'C'!$A$"&amp;MATCH($E577,CL,0)+1)))</f>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ref="X577" ca="1" si="85">IF(AND(C577="Smelter not listed",OR(LEN(D577)=0,LEN(E577)=0)),1,0)</f>
        <v>0</v>
      </c>
      <c r="AB577" s="228" t="str">
        <f t="shared" ref="AB577" si="86">B577&amp;C577</f>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ref="S578:S609" ca="1" si="87">IF(B578="","",IF(ISERROR(MATCH($E578,CL,0)),"Unknown",INDIRECT("'C'!$A$"&amp;MATCH($E578,CL,0)+1)))</f>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ref="X578:X609" ca="1" si="88">IF(AND(C578="Smelter not listed",OR(LEN(D578)=0,LEN(E578)=0)),1,0)</f>
        <v>0</v>
      </c>
      <c r="AB578" s="228" t="str">
        <f t="shared" ref="AB578:AB609" si="89">B578&amp;C578</f>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8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88"/>
        <v>0</v>
      </c>
      <c r="AB579" s="228" t="str">
        <f t="shared" si="89"/>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8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88"/>
        <v>0</v>
      </c>
      <c r="AB580" s="228" t="str">
        <f t="shared" si="89"/>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ca="1" si="87"/>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ca="1" si="88"/>
        <v>0</v>
      </c>
      <c r="AB581" s="228" t="str">
        <f t="shared" si="89"/>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t="shared" ca="1" si="87"/>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t="shared" ca="1" si="88"/>
        <v>0</v>
      </c>
      <c r="AB582" s="228" t="str">
        <f t="shared" si="89"/>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t="shared" ca="1" si="87"/>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t="shared" ca="1" si="88"/>
        <v>0</v>
      </c>
      <c r="AB583" s="228" t="str">
        <f t="shared" si="89"/>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t="shared" ca="1" si="87"/>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t="shared" ca="1" si="88"/>
        <v>0</v>
      </c>
      <c r="AB584" s="228" t="str">
        <f t="shared" si="89"/>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t="shared" ca="1" si="87"/>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t="shared" ca="1" si="88"/>
        <v>0</v>
      </c>
      <c r="AB585" s="228" t="str">
        <f t="shared" si="89"/>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ca="1" si="87"/>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ca="1" si="88"/>
        <v>0</v>
      </c>
      <c r="AB586" s="228" t="str">
        <f t="shared" si="89"/>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ca="1" si="87"/>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ca="1" si="88"/>
        <v>0</v>
      </c>
      <c r="AB587" s="228" t="str">
        <f t="shared" si="89"/>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7"/>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8"/>
        <v>0</v>
      </c>
      <c r="AB588" s="228" t="str">
        <f t="shared" si="89"/>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7"/>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8"/>
        <v>0</v>
      </c>
      <c r="AB589" s="228" t="str">
        <f t="shared" si="89"/>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7"/>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8"/>
        <v>0</v>
      </c>
      <c r="AB590" s="228" t="str">
        <f t="shared" si="89"/>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7"/>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8"/>
        <v>0</v>
      </c>
      <c r="AB591" s="228" t="str">
        <f t="shared" si="89"/>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7"/>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8"/>
        <v>0</v>
      </c>
      <c r="AB592" s="228" t="str">
        <f t="shared" si="89"/>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7"/>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8"/>
        <v>0</v>
      </c>
      <c r="AB593" s="228" t="str">
        <f t="shared" si="89"/>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7"/>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8"/>
        <v>0</v>
      </c>
      <c r="AB594" s="228" t="str">
        <f t="shared" si="89"/>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7"/>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8"/>
        <v>0</v>
      </c>
      <c r="AB595" s="228" t="str">
        <f t="shared" si="89"/>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7"/>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8"/>
        <v>0</v>
      </c>
      <c r="AB596" s="228" t="str">
        <f t="shared" si="89"/>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7"/>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8"/>
        <v>0</v>
      </c>
      <c r="AB597" s="228" t="str">
        <f t="shared" si="89"/>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7"/>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8"/>
        <v>0</v>
      </c>
      <c r="AB598" s="228" t="str">
        <f t="shared" si="89"/>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7"/>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8"/>
        <v>0</v>
      </c>
      <c r="AB599" s="228" t="str">
        <f t="shared" si="89"/>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7"/>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8"/>
        <v>0</v>
      </c>
      <c r="AB600" s="228" t="str">
        <f t="shared" si="89"/>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7"/>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8"/>
        <v>0</v>
      </c>
      <c r="AB601" s="228" t="str">
        <f t="shared" si="89"/>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7"/>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8"/>
        <v>0</v>
      </c>
      <c r="AB602" s="228" t="str">
        <f t="shared" si="89"/>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7"/>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8"/>
        <v>0</v>
      </c>
      <c r="AB603" s="228" t="str">
        <f t="shared" si="89"/>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7"/>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8"/>
        <v>0</v>
      </c>
      <c r="AB604" s="228" t="str">
        <f t="shared" si="89"/>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7"/>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8"/>
        <v>0</v>
      </c>
      <c r="AB605" s="228" t="str">
        <f t="shared" si="89"/>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7"/>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8"/>
        <v>0</v>
      </c>
      <c r="AB606" s="228" t="str">
        <f t="shared" si="89"/>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7"/>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8"/>
        <v>0</v>
      </c>
      <c r="AB607" s="228" t="str">
        <f t="shared" si="89"/>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7"/>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8"/>
        <v>0</v>
      </c>
      <c r="AB608" s="228" t="str">
        <f t="shared" si="89"/>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7"/>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8"/>
        <v>0</v>
      </c>
      <c r="AB609" s="228" t="str">
        <f t="shared" si="89"/>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ref="S610:S640" ca="1" si="90">IF(B610="","",IF(ISERROR(MATCH($E610,CL,0)),"Unknown",INDIRECT("'C'!$A$"&amp;MATCH($E610,CL,0)+1)))</f>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ref="X610:X640" ca="1" si="91">IF(AND(C610="Smelter not listed",OR(LEN(D610)=0,LEN(E610)=0)),1,0)</f>
        <v>0</v>
      </c>
      <c r="AB610" s="228" t="str">
        <f t="shared" ref="AB610:AB640" si="92">B610&amp;C610</f>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90"/>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91"/>
        <v>0</v>
      </c>
      <c r="AB611" s="228" t="str">
        <f t="shared" si="92"/>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90"/>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91"/>
        <v>0</v>
      </c>
      <c r="AB612" s="228" t="str">
        <f t="shared" si="92"/>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90"/>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91"/>
        <v>0</v>
      </c>
      <c r="AB613" s="228" t="str">
        <f t="shared" si="92"/>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90"/>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91"/>
        <v>0</v>
      </c>
      <c r="AB614" s="228" t="str">
        <f t="shared" si="92"/>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90"/>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91"/>
        <v>0</v>
      </c>
      <c r="AB615" s="228" t="str">
        <f t="shared" si="92"/>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90"/>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91"/>
        <v>0</v>
      </c>
      <c r="AB616" s="228" t="str">
        <f t="shared" si="92"/>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90"/>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91"/>
        <v>0</v>
      </c>
      <c r="AB617" s="228" t="str">
        <f t="shared" si="92"/>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90"/>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91"/>
        <v>0</v>
      </c>
      <c r="AB618" s="228" t="str">
        <f t="shared" si="92"/>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90"/>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91"/>
        <v>0</v>
      </c>
      <c r="AB619" s="228" t="str">
        <f t="shared" si="92"/>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90"/>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91"/>
        <v>0</v>
      </c>
      <c r="AB620" s="228" t="str">
        <f t="shared" si="92"/>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90"/>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91"/>
        <v>0</v>
      </c>
      <c r="AB621" s="228" t="str">
        <f t="shared" si="92"/>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90"/>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91"/>
        <v>0</v>
      </c>
      <c r="AB622" s="228" t="str">
        <f t="shared" si="92"/>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90"/>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91"/>
        <v>0</v>
      </c>
      <c r="AB623" s="228" t="str">
        <f t="shared" si="92"/>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90"/>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91"/>
        <v>0</v>
      </c>
      <c r="AB624" s="228" t="str">
        <f t="shared" si="92"/>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90"/>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91"/>
        <v>0</v>
      </c>
      <c r="AB625" s="228" t="str">
        <f t="shared" si="92"/>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90"/>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91"/>
        <v>0</v>
      </c>
      <c r="AB626" s="228" t="str">
        <f t="shared" si="92"/>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90"/>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91"/>
        <v>0</v>
      </c>
      <c r="AB627" s="228" t="str">
        <f t="shared" si="92"/>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90"/>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91"/>
        <v>0</v>
      </c>
      <c r="AB628" s="228" t="str">
        <f t="shared" si="92"/>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90"/>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91"/>
        <v>0</v>
      </c>
      <c r="AB629" s="228" t="str">
        <f t="shared" si="92"/>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90"/>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91"/>
        <v>0</v>
      </c>
      <c r="AB630" s="228" t="str">
        <f t="shared" si="92"/>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90"/>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91"/>
        <v>0</v>
      </c>
      <c r="AB631" s="228" t="str">
        <f t="shared" si="92"/>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90"/>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91"/>
        <v>0</v>
      </c>
      <c r="AB632" s="228" t="str">
        <f t="shared" si="92"/>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90"/>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91"/>
        <v>0</v>
      </c>
      <c r="AB633" s="228" t="str">
        <f t="shared" si="92"/>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90"/>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91"/>
        <v>0</v>
      </c>
      <c r="AB634" s="228" t="str">
        <f t="shared" si="92"/>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ca="1" si="90"/>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ca="1" si="91"/>
        <v>0</v>
      </c>
      <c r="AB635" s="228" t="str">
        <f t="shared" si="92"/>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ca="1" si="90"/>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ca="1" si="91"/>
        <v>0</v>
      </c>
      <c r="AB636" s="228" t="str">
        <f t="shared" si="92"/>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0"/>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1"/>
        <v>0</v>
      </c>
      <c r="AB637" s="228" t="str">
        <f t="shared" si="92"/>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0"/>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1"/>
        <v>0</v>
      </c>
      <c r="AB638" s="228" t="str">
        <f t="shared" si="92"/>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0"/>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1"/>
        <v>0</v>
      </c>
      <c r="AB639" s="228" t="str">
        <f t="shared" si="92"/>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0"/>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1"/>
        <v>0</v>
      </c>
      <c r="AB640" s="228" t="str">
        <f t="shared" si="92"/>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ref="S641" ca="1" si="93">IF(B641="","",IF(ISERROR(MATCH($E641,CL,0)),"Unknown",INDIRECT("'C'!$A$"&amp;MATCH($E641,CL,0)+1)))</f>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ref="X641" ca="1" si="94">IF(AND(C641="Smelter not listed",OR(LEN(D641)=0,LEN(E641)=0)),1,0)</f>
        <v>0</v>
      </c>
      <c r="AB641" s="228" t="str">
        <f t="shared" ref="AB641" si="95">B641&amp;C641</f>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ref="S642:S673" ca="1" si="96">IF(B642="","",IF(ISERROR(MATCH($E642,CL,0)),"Unknown",INDIRECT("'C'!$A$"&amp;MATCH($E642,CL,0)+1)))</f>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ref="X642:X673" ca="1" si="97">IF(AND(C642="Smelter not listed",OR(LEN(D642)=0,LEN(E642)=0)),1,0)</f>
        <v>0</v>
      </c>
      <c r="AB642" s="228" t="str">
        <f t="shared" ref="AB642:AB673" si="98">B642&amp;C642</f>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6"/>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7"/>
        <v>0</v>
      </c>
      <c r="AB643" s="228" t="str">
        <f t="shared" si="98"/>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6"/>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7"/>
        <v>0</v>
      </c>
      <c r="AB644" s="228" t="str">
        <f t="shared" si="98"/>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6"/>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7"/>
        <v>0</v>
      </c>
      <c r="AB645" s="228" t="str">
        <f t="shared" si="98"/>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6"/>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7"/>
        <v>0</v>
      </c>
      <c r="AB646" s="228" t="str">
        <f t="shared" si="98"/>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6"/>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7"/>
        <v>0</v>
      </c>
      <c r="AB647" s="228" t="str">
        <f t="shared" si="98"/>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6"/>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7"/>
        <v>0</v>
      </c>
      <c r="AB648" s="228" t="str">
        <f t="shared" si="98"/>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6"/>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7"/>
        <v>0</v>
      </c>
      <c r="AB649" s="228" t="str">
        <f t="shared" si="98"/>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6"/>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7"/>
        <v>0</v>
      </c>
      <c r="AB650" s="228" t="str">
        <f t="shared" si="98"/>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6"/>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7"/>
        <v>0</v>
      </c>
      <c r="AB651" s="228" t="str">
        <f t="shared" si="98"/>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6"/>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7"/>
        <v>0</v>
      </c>
      <c r="AB652" s="228" t="str">
        <f t="shared" si="98"/>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6"/>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7"/>
        <v>0</v>
      </c>
      <c r="AB653" s="228" t="str">
        <f t="shared" si="98"/>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6"/>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7"/>
        <v>0</v>
      </c>
      <c r="AB654" s="228" t="str">
        <f t="shared" si="98"/>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6"/>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7"/>
        <v>0</v>
      </c>
      <c r="AB655" s="228" t="str">
        <f t="shared" si="98"/>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6"/>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7"/>
        <v>0</v>
      </c>
      <c r="AB656" s="228" t="str">
        <f t="shared" si="98"/>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6"/>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7"/>
        <v>0</v>
      </c>
      <c r="AB657" s="228" t="str">
        <f t="shared" si="98"/>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6"/>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7"/>
        <v>0</v>
      </c>
      <c r="AB658" s="228" t="str">
        <f t="shared" si="98"/>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6"/>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7"/>
        <v>0</v>
      </c>
      <c r="AB659" s="228" t="str">
        <f t="shared" si="98"/>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6"/>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7"/>
        <v>0</v>
      </c>
      <c r="AB660" s="228" t="str">
        <f t="shared" si="98"/>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6"/>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7"/>
        <v>0</v>
      </c>
      <c r="AB661" s="228" t="str">
        <f t="shared" si="98"/>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6"/>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7"/>
        <v>0</v>
      </c>
      <c r="AB662" s="228" t="str">
        <f t="shared" si="98"/>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6"/>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7"/>
        <v>0</v>
      </c>
      <c r="AB663" s="228" t="str">
        <f t="shared" si="98"/>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6"/>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7"/>
        <v>0</v>
      </c>
      <c r="AB664" s="228" t="str">
        <f t="shared" si="98"/>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6"/>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7"/>
        <v>0</v>
      </c>
      <c r="AB665" s="228" t="str">
        <f t="shared" si="98"/>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6"/>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7"/>
        <v>0</v>
      </c>
      <c r="AB666" s="228" t="str">
        <f t="shared" si="98"/>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6"/>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7"/>
        <v>0</v>
      </c>
      <c r="AB667" s="228" t="str">
        <f t="shared" si="98"/>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ca="1" si="96"/>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ca="1" si="97"/>
        <v>0</v>
      </c>
      <c r="AB668" s="228" t="str">
        <f t="shared" si="98"/>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6"/>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7"/>
        <v>0</v>
      </c>
      <c r="AB669" s="228" t="str">
        <f t="shared" si="98"/>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6"/>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7"/>
        <v>0</v>
      </c>
      <c r="AB670" s="228" t="str">
        <f t="shared" si="98"/>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6"/>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7"/>
        <v>0</v>
      </c>
      <c r="AB671" s="228" t="str">
        <f t="shared" si="98"/>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6"/>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7"/>
        <v>0</v>
      </c>
      <c r="AB672" s="228" t="str">
        <f t="shared" si="98"/>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6"/>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7"/>
        <v>0</v>
      </c>
      <c r="AB673" s="228" t="str">
        <f t="shared" si="98"/>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ref="S674:S704" ca="1" si="99">IF(B674="","",IF(ISERROR(MATCH($E674,CL,0)),"Unknown",INDIRECT("'C'!$A$"&amp;MATCH($E674,CL,0)+1)))</f>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ref="X674:X704" ca="1" si="100">IF(AND(C674="Smelter not listed",OR(LEN(D674)=0,LEN(E674)=0)),1,0)</f>
        <v>0</v>
      </c>
      <c r="AB674" s="228" t="str">
        <f t="shared" ref="AB674:AB704" si="101">B674&amp;C674</f>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9"/>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100"/>
        <v>0</v>
      </c>
      <c r="AB675" s="228" t="str">
        <f t="shared" si="101"/>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9"/>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100"/>
        <v>0</v>
      </c>
      <c r="AB676" s="228" t="str">
        <f t="shared" si="101"/>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9"/>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100"/>
        <v>0</v>
      </c>
      <c r="AB677" s="228" t="str">
        <f t="shared" si="101"/>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9"/>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100"/>
        <v>0</v>
      </c>
      <c r="AB678" s="228" t="str">
        <f t="shared" si="101"/>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9"/>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100"/>
        <v>0</v>
      </c>
      <c r="AB679" s="228" t="str">
        <f t="shared" si="101"/>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9"/>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100"/>
        <v>0</v>
      </c>
      <c r="AB680" s="228" t="str">
        <f t="shared" si="101"/>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9"/>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100"/>
        <v>0</v>
      </c>
      <c r="AB681" s="228" t="str">
        <f t="shared" si="101"/>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9"/>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100"/>
        <v>0</v>
      </c>
      <c r="AB682" s="228" t="str">
        <f t="shared" si="101"/>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9"/>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100"/>
        <v>0</v>
      </c>
      <c r="AB683" s="228" t="str">
        <f t="shared" si="101"/>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9"/>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100"/>
        <v>0</v>
      </c>
      <c r="AB684" s="228" t="str">
        <f t="shared" si="101"/>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9"/>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100"/>
        <v>0</v>
      </c>
      <c r="AB685" s="228" t="str">
        <f t="shared" si="101"/>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9"/>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100"/>
        <v>0</v>
      </c>
      <c r="AB686" s="228" t="str">
        <f t="shared" si="101"/>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9"/>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100"/>
        <v>0</v>
      </c>
      <c r="AB687" s="228" t="str">
        <f t="shared" si="101"/>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9"/>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100"/>
        <v>0</v>
      </c>
      <c r="AB688" s="228" t="str">
        <f t="shared" si="101"/>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9"/>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100"/>
        <v>0</v>
      </c>
      <c r="AB689" s="228" t="str">
        <f t="shared" si="101"/>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9"/>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100"/>
        <v>0</v>
      </c>
      <c r="AB690" s="228" t="str">
        <f t="shared" si="101"/>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9"/>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100"/>
        <v>0</v>
      </c>
      <c r="AB691" s="228" t="str">
        <f t="shared" si="101"/>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9"/>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100"/>
        <v>0</v>
      </c>
      <c r="AB692" s="228" t="str">
        <f t="shared" si="101"/>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9"/>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100"/>
        <v>0</v>
      </c>
      <c r="AB693" s="228" t="str">
        <f t="shared" si="101"/>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9"/>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100"/>
        <v>0</v>
      </c>
      <c r="AB694" s="228" t="str">
        <f t="shared" si="101"/>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9"/>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100"/>
        <v>0</v>
      </c>
      <c r="AB695" s="228" t="str">
        <f t="shared" si="101"/>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9"/>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100"/>
        <v>0</v>
      </c>
      <c r="AB696" s="228" t="str">
        <f t="shared" si="101"/>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9"/>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100"/>
        <v>0</v>
      </c>
      <c r="AB697" s="228" t="str">
        <f t="shared" si="101"/>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9"/>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100"/>
        <v>0</v>
      </c>
      <c r="AB698" s="228" t="str">
        <f t="shared" si="101"/>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ca="1" si="99"/>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ca="1" si="100"/>
        <v>0</v>
      </c>
      <c r="AB699" s="228" t="str">
        <f t="shared" si="101"/>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ca="1" si="99"/>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ca="1" si="100"/>
        <v>0</v>
      </c>
      <c r="AB700" s="228" t="str">
        <f t="shared" si="101"/>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99"/>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0"/>
        <v>0</v>
      </c>
      <c r="AB701" s="228" t="str">
        <f t="shared" si="101"/>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99"/>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0"/>
        <v>0</v>
      </c>
      <c r="AB702" s="228" t="str">
        <f t="shared" si="101"/>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99"/>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0"/>
        <v>0</v>
      </c>
      <c r="AB703" s="228" t="str">
        <f t="shared" si="101"/>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99"/>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0"/>
        <v>0</v>
      </c>
      <c r="AB704" s="228" t="str">
        <f t="shared" si="101"/>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ref="S705" ca="1" si="102">IF(B705="","",IF(ISERROR(MATCH($E705,CL,0)),"Unknown",INDIRECT("'C'!$A$"&amp;MATCH($E705,CL,0)+1)))</f>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ref="X705" ca="1" si="103">IF(AND(C705="Smelter not listed",OR(LEN(D705)=0,LEN(E705)=0)),1,0)</f>
        <v>0</v>
      </c>
      <c r="AB705" s="228" t="str">
        <f t="shared" ref="AB705" si="104">B705&amp;C705</f>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ref="S706:S737" ca="1" si="105">IF(B706="","",IF(ISERROR(MATCH($E706,CL,0)),"Unknown",INDIRECT("'C'!$A$"&amp;MATCH($E706,CL,0)+1)))</f>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ref="X706:X737" ca="1" si="106">IF(AND(C706="Smelter not listed",OR(LEN(D706)=0,LEN(E706)=0)),1,0)</f>
        <v>0</v>
      </c>
      <c r="AB706" s="228" t="str">
        <f t="shared" ref="AB706:AB737" si="107">B706&amp;C706</f>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5"/>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6"/>
        <v>0</v>
      </c>
      <c r="AB707" s="228" t="str">
        <f t="shared" si="107"/>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5"/>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6"/>
        <v>0</v>
      </c>
      <c r="AB708" s="228" t="str">
        <f t="shared" si="107"/>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5"/>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6"/>
        <v>0</v>
      </c>
      <c r="AB709" s="228" t="str">
        <f t="shared" si="107"/>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5"/>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6"/>
        <v>0</v>
      </c>
      <c r="AB710" s="228" t="str">
        <f t="shared" si="107"/>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5"/>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6"/>
        <v>0</v>
      </c>
      <c r="AB711" s="228" t="str">
        <f t="shared" si="107"/>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5"/>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6"/>
        <v>0</v>
      </c>
      <c r="AB712" s="228" t="str">
        <f t="shared" si="107"/>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5"/>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6"/>
        <v>0</v>
      </c>
      <c r="AB713" s="228" t="str">
        <f t="shared" si="107"/>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5"/>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6"/>
        <v>0</v>
      </c>
      <c r="AB714" s="228" t="str">
        <f t="shared" si="107"/>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5"/>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6"/>
        <v>0</v>
      </c>
      <c r="AB715" s="228" t="str">
        <f t="shared" si="107"/>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5"/>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6"/>
        <v>0</v>
      </c>
      <c r="AB716" s="228" t="str">
        <f t="shared" si="107"/>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5"/>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6"/>
        <v>0</v>
      </c>
      <c r="AB717" s="228" t="str">
        <f t="shared" si="107"/>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5"/>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6"/>
        <v>0</v>
      </c>
      <c r="AB718" s="228" t="str">
        <f t="shared" si="107"/>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5"/>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6"/>
        <v>0</v>
      </c>
      <c r="AB719" s="228" t="str">
        <f t="shared" si="107"/>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5"/>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6"/>
        <v>0</v>
      </c>
      <c r="AB720" s="228" t="str">
        <f t="shared" si="107"/>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5"/>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6"/>
        <v>0</v>
      </c>
      <c r="AB721" s="228" t="str">
        <f t="shared" si="107"/>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5"/>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6"/>
        <v>0</v>
      </c>
      <c r="AB722" s="228" t="str">
        <f t="shared" si="107"/>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5"/>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6"/>
        <v>0</v>
      </c>
      <c r="AB723" s="228" t="str">
        <f t="shared" si="107"/>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5"/>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6"/>
        <v>0</v>
      </c>
      <c r="AB724" s="228" t="str">
        <f t="shared" si="107"/>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5"/>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6"/>
        <v>0</v>
      </c>
      <c r="AB725" s="228" t="str">
        <f t="shared" si="107"/>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5"/>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6"/>
        <v>0</v>
      </c>
      <c r="AB726" s="228" t="str">
        <f t="shared" si="107"/>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5"/>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6"/>
        <v>0</v>
      </c>
      <c r="AB727" s="228" t="str">
        <f t="shared" si="107"/>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5"/>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6"/>
        <v>0</v>
      </c>
      <c r="AB728" s="228" t="str">
        <f t="shared" si="107"/>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5"/>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6"/>
        <v>0</v>
      </c>
      <c r="AB729" s="228" t="str">
        <f t="shared" si="107"/>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5"/>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6"/>
        <v>0</v>
      </c>
      <c r="AB730" s="228" t="str">
        <f t="shared" si="107"/>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5"/>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6"/>
        <v>0</v>
      </c>
      <c r="AB731" s="228" t="str">
        <f t="shared" si="107"/>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ca="1" si="105"/>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ca="1" si="106"/>
        <v>0</v>
      </c>
      <c r="AB732" s="228" t="str">
        <f t="shared" si="107"/>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5"/>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6"/>
        <v>0</v>
      </c>
      <c r="AB733" s="228" t="str">
        <f t="shared" si="107"/>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5"/>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6"/>
        <v>0</v>
      </c>
      <c r="AB734" s="228" t="str">
        <f t="shared" si="107"/>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5"/>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6"/>
        <v>0</v>
      </c>
      <c r="AB735" s="228" t="str">
        <f t="shared" si="107"/>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5"/>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6"/>
        <v>0</v>
      </c>
      <c r="AB736" s="228" t="str">
        <f t="shared" si="107"/>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5"/>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6"/>
        <v>0</v>
      </c>
      <c r="AB737" s="228" t="str">
        <f t="shared" si="107"/>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ref="S738:S768" ca="1" si="108">IF(B738="","",IF(ISERROR(MATCH($E738,CL,0)),"Unknown",INDIRECT("'C'!$A$"&amp;MATCH($E738,CL,0)+1)))</f>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ref="X738:X768" ca="1" si="109">IF(AND(C738="Smelter not listed",OR(LEN(D738)=0,LEN(E738)=0)),1,0)</f>
        <v>0</v>
      </c>
      <c r="AB738" s="228" t="str">
        <f t="shared" ref="AB738:AB768" si="110">B738&amp;C738</f>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8"/>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9"/>
        <v>0</v>
      </c>
      <c r="AB739" s="228" t="str">
        <f t="shared" si="110"/>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8"/>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9"/>
        <v>0</v>
      </c>
      <c r="AB740" s="228" t="str">
        <f t="shared" si="110"/>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8"/>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9"/>
        <v>0</v>
      </c>
      <c r="AB741" s="228" t="str">
        <f t="shared" si="110"/>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8"/>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9"/>
        <v>0</v>
      </c>
      <c r="AB742" s="228" t="str">
        <f t="shared" si="110"/>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8"/>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9"/>
        <v>0</v>
      </c>
      <c r="AB743" s="228" t="str">
        <f t="shared" si="110"/>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8"/>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9"/>
        <v>0</v>
      </c>
      <c r="AB744" s="228" t="str">
        <f t="shared" si="110"/>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8"/>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9"/>
        <v>0</v>
      </c>
      <c r="AB745" s="228" t="str">
        <f t="shared" si="110"/>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8"/>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9"/>
        <v>0</v>
      </c>
      <c r="AB746" s="228" t="str">
        <f t="shared" si="110"/>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8"/>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9"/>
        <v>0</v>
      </c>
      <c r="AB747" s="228" t="str">
        <f t="shared" si="110"/>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8"/>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9"/>
        <v>0</v>
      </c>
      <c r="AB748" s="228" t="str">
        <f t="shared" si="110"/>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8"/>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9"/>
        <v>0</v>
      </c>
      <c r="AB749" s="228" t="str">
        <f t="shared" si="110"/>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8"/>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9"/>
        <v>0</v>
      </c>
      <c r="AB750" s="228" t="str">
        <f t="shared" si="110"/>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8"/>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9"/>
        <v>0</v>
      </c>
      <c r="AB751" s="228" t="str">
        <f t="shared" si="110"/>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8"/>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9"/>
        <v>0</v>
      </c>
      <c r="AB752" s="228" t="str">
        <f t="shared" si="110"/>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8"/>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9"/>
        <v>0</v>
      </c>
      <c r="AB753" s="228" t="str">
        <f t="shared" si="110"/>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8"/>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9"/>
        <v>0</v>
      </c>
      <c r="AB754" s="228" t="str">
        <f t="shared" si="110"/>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8"/>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9"/>
        <v>0</v>
      </c>
      <c r="AB755" s="228" t="str">
        <f t="shared" si="110"/>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8"/>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9"/>
        <v>0</v>
      </c>
      <c r="AB756" s="228" t="str">
        <f t="shared" si="110"/>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8"/>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9"/>
        <v>0</v>
      </c>
      <c r="AB757" s="228" t="str">
        <f t="shared" si="110"/>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8"/>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9"/>
        <v>0</v>
      </c>
      <c r="AB758" s="228" t="str">
        <f t="shared" si="110"/>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8"/>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9"/>
        <v>0</v>
      </c>
      <c r="AB759" s="228" t="str">
        <f t="shared" si="110"/>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8"/>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9"/>
        <v>0</v>
      </c>
      <c r="AB760" s="228" t="str">
        <f t="shared" si="110"/>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8"/>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9"/>
        <v>0</v>
      </c>
      <c r="AB761" s="228" t="str">
        <f t="shared" si="110"/>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8"/>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9"/>
        <v>0</v>
      </c>
      <c r="AB762" s="228" t="str">
        <f t="shared" si="110"/>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ca="1" si="108"/>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ca="1" si="109"/>
        <v>0</v>
      </c>
      <c r="AB763" s="228" t="str">
        <f t="shared" si="110"/>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ca="1" si="108"/>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ca="1" si="109"/>
        <v>0</v>
      </c>
      <c r="AB764" s="228" t="str">
        <f t="shared" si="110"/>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08"/>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09"/>
        <v>0</v>
      </c>
      <c r="AB765" s="228" t="str">
        <f t="shared" si="110"/>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08"/>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09"/>
        <v>0</v>
      </c>
      <c r="AB766" s="228" t="str">
        <f t="shared" si="110"/>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08"/>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09"/>
        <v>0</v>
      </c>
      <c r="AB767" s="228" t="str">
        <f t="shared" si="110"/>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08"/>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09"/>
        <v>0</v>
      </c>
      <c r="AB768" s="228" t="str">
        <f t="shared" si="110"/>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ref="S769" ca="1" si="111">IF(B769="","",IF(ISERROR(MATCH($E769,CL,0)),"Unknown",INDIRECT("'C'!$A$"&amp;MATCH($E769,CL,0)+1)))</f>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ref="X769" ca="1" si="112">IF(AND(C769="Smelter not listed",OR(LEN(D769)=0,LEN(E769)=0)),1,0)</f>
        <v>0</v>
      </c>
      <c r="AB769" s="228" t="str">
        <f t="shared" ref="AB769" si="113">B769&amp;C769</f>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ref="S770:S801" ca="1" si="114">IF(B770="","",IF(ISERROR(MATCH($E770,CL,0)),"Unknown",INDIRECT("'C'!$A$"&amp;MATCH($E770,CL,0)+1)))</f>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ref="X770:X801" ca="1" si="115">IF(AND(C770="Smelter not listed",OR(LEN(D770)=0,LEN(E770)=0)),1,0)</f>
        <v>0</v>
      </c>
      <c r="AB770" s="228" t="str">
        <f t="shared" ref="AB770:AB801" si="116">B770&amp;C770</f>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4"/>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5"/>
        <v>0</v>
      </c>
      <c r="AB771" s="228" t="str">
        <f t="shared" si="116"/>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4"/>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5"/>
        <v>0</v>
      </c>
      <c r="AB772" s="228" t="str">
        <f t="shared" si="116"/>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4"/>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5"/>
        <v>0</v>
      </c>
      <c r="AB773" s="228" t="str">
        <f t="shared" si="116"/>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4"/>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5"/>
        <v>0</v>
      </c>
      <c r="AB774" s="228" t="str">
        <f t="shared" si="116"/>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4"/>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5"/>
        <v>0</v>
      </c>
      <c r="AB775" s="228" t="str">
        <f t="shared" si="116"/>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4"/>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5"/>
        <v>0</v>
      </c>
      <c r="AB776" s="228" t="str">
        <f t="shared" si="116"/>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4"/>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5"/>
        <v>0</v>
      </c>
      <c r="AB777" s="228" t="str">
        <f t="shared" si="116"/>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4"/>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5"/>
        <v>0</v>
      </c>
      <c r="AB778" s="228" t="str">
        <f t="shared" si="116"/>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4"/>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5"/>
        <v>0</v>
      </c>
      <c r="AB779" s="228" t="str">
        <f t="shared" si="116"/>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4"/>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5"/>
        <v>0</v>
      </c>
      <c r="AB780" s="228" t="str">
        <f t="shared" si="116"/>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4"/>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5"/>
        <v>0</v>
      </c>
      <c r="AB781" s="228" t="str">
        <f t="shared" si="116"/>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4"/>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5"/>
        <v>0</v>
      </c>
      <c r="AB782" s="228" t="str">
        <f t="shared" si="116"/>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4"/>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5"/>
        <v>0</v>
      </c>
      <c r="AB783" s="228" t="str">
        <f t="shared" si="116"/>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4"/>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5"/>
        <v>0</v>
      </c>
      <c r="AB784" s="228" t="str">
        <f t="shared" si="116"/>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4"/>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5"/>
        <v>0</v>
      </c>
      <c r="AB785" s="228" t="str">
        <f t="shared" si="116"/>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4"/>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5"/>
        <v>0</v>
      </c>
      <c r="AB786" s="228" t="str">
        <f t="shared" si="116"/>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4"/>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5"/>
        <v>0</v>
      </c>
      <c r="AB787" s="228" t="str">
        <f t="shared" si="116"/>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4"/>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5"/>
        <v>0</v>
      </c>
      <c r="AB788" s="228" t="str">
        <f t="shared" si="116"/>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4"/>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5"/>
        <v>0</v>
      </c>
      <c r="AB789" s="228" t="str">
        <f t="shared" si="116"/>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4"/>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5"/>
        <v>0</v>
      </c>
      <c r="AB790" s="228" t="str">
        <f t="shared" si="116"/>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4"/>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5"/>
        <v>0</v>
      </c>
      <c r="AB791" s="228" t="str">
        <f t="shared" si="116"/>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4"/>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5"/>
        <v>0</v>
      </c>
      <c r="AB792" s="228" t="str">
        <f t="shared" si="116"/>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4"/>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5"/>
        <v>0</v>
      </c>
      <c r="AB793" s="228" t="str">
        <f t="shared" si="116"/>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4"/>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5"/>
        <v>0</v>
      </c>
      <c r="AB794" s="228" t="str">
        <f t="shared" si="116"/>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4"/>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5"/>
        <v>0</v>
      </c>
      <c r="AB795" s="228" t="str">
        <f t="shared" si="116"/>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ca="1" si="114"/>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ca="1" si="115"/>
        <v>0</v>
      </c>
      <c r="AB796" s="228" t="str">
        <f t="shared" si="116"/>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4"/>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5"/>
        <v>0</v>
      </c>
      <c r="AB797" s="228" t="str">
        <f t="shared" si="116"/>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4"/>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5"/>
        <v>0</v>
      </c>
      <c r="AB798" s="228" t="str">
        <f t="shared" si="116"/>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4"/>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5"/>
        <v>0</v>
      </c>
      <c r="AB799" s="228" t="str">
        <f t="shared" si="116"/>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4"/>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5"/>
        <v>0</v>
      </c>
      <c r="AB800" s="228" t="str">
        <f t="shared" si="116"/>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4"/>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5"/>
        <v>0</v>
      </c>
      <c r="AB801" s="228" t="str">
        <f t="shared" si="116"/>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ref="S802:S832" ca="1" si="117">IF(B802="","",IF(ISERROR(MATCH($E802,CL,0)),"Unknown",INDIRECT("'C'!$A$"&amp;MATCH($E802,CL,0)+1)))</f>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ref="X802:X832" ca="1" si="118">IF(AND(C802="Smelter not listed",OR(LEN(D802)=0,LEN(E802)=0)),1,0)</f>
        <v>0</v>
      </c>
      <c r="AB802" s="228" t="str">
        <f t="shared" ref="AB802:AB832" si="119">B802&amp;C802</f>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7"/>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8"/>
        <v>0</v>
      </c>
      <c r="AB803" s="228" t="str">
        <f t="shared" si="119"/>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7"/>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8"/>
        <v>0</v>
      </c>
      <c r="AB804" s="228" t="str">
        <f t="shared" si="119"/>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7"/>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8"/>
        <v>0</v>
      </c>
      <c r="AB805" s="228" t="str">
        <f t="shared" si="119"/>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7"/>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8"/>
        <v>0</v>
      </c>
      <c r="AB806" s="228" t="str">
        <f t="shared" si="119"/>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7"/>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8"/>
        <v>0</v>
      </c>
      <c r="AB807" s="228" t="str">
        <f t="shared" si="119"/>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7"/>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8"/>
        <v>0</v>
      </c>
      <c r="AB808" s="228" t="str">
        <f t="shared" si="119"/>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7"/>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8"/>
        <v>0</v>
      </c>
      <c r="AB809" s="228" t="str">
        <f t="shared" si="119"/>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7"/>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8"/>
        <v>0</v>
      </c>
      <c r="AB810" s="228" t="str">
        <f t="shared" si="119"/>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7"/>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8"/>
        <v>0</v>
      </c>
      <c r="AB811" s="228" t="str">
        <f t="shared" si="119"/>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7"/>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8"/>
        <v>0</v>
      </c>
      <c r="AB812" s="228" t="str">
        <f t="shared" si="119"/>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7"/>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8"/>
        <v>0</v>
      </c>
      <c r="AB813" s="228" t="str">
        <f t="shared" si="119"/>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7"/>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8"/>
        <v>0</v>
      </c>
      <c r="AB814" s="228" t="str">
        <f t="shared" si="119"/>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7"/>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8"/>
        <v>0</v>
      </c>
      <c r="AB815" s="228" t="str">
        <f t="shared" si="119"/>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7"/>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8"/>
        <v>0</v>
      </c>
      <c r="AB816" s="228" t="str">
        <f t="shared" si="119"/>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7"/>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8"/>
        <v>0</v>
      </c>
      <c r="AB817" s="228" t="str">
        <f t="shared" si="119"/>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7"/>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8"/>
        <v>0</v>
      </c>
      <c r="AB818" s="228" t="str">
        <f t="shared" si="119"/>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7"/>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8"/>
        <v>0</v>
      </c>
      <c r="AB819" s="228" t="str">
        <f t="shared" si="119"/>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7"/>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8"/>
        <v>0</v>
      </c>
      <c r="AB820" s="228" t="str">
        <f t="shared" si="119"/>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7"/>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8"/>
        <v>0</v>
      </c>
      <c r="AB821" s="228" t="str">
        <f t="shared" si="119"/>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7"/>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8"/>
        <v>0</v>
      </c>
      <c r="AB822" s="228" t="str">
        <f t="shared" si="119"/>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7"/>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8"/>
        <v>0</v>
      </c>
      <c r="AB823" s="228" t="str">
        <f t="shared" si="119"/>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7"/>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8"/>
        <v>0</v>
      </c>
      <c r="AB824" s="228" t="str">
        <f t="shared" si="119"/>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7"/>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8"/>
        <v>0</v>
      </c>
      <c r="AB825" s="228" t="str">
        <f t="shared" si="119"/>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7"/>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8"/>
        <v>0</v>
      </c>
      <c r="AB826" s="228" t="str">
        <f t="shared" si="119"/>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ca="1" si="117"/>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ca="1" si="118"/>
        <v>0</v>
      </c>
      <c r="AB827" s="228" t="str">
        <f t="shared" si="119"/>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ca="1" si="117"/>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ca="1" si="118"/>
        <v>0</v>
      </c>
      <c r="AB828" s="228" t="str">
        <f t="shared" si="119"/>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7"/>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18"/>
        <v>0</v>
      </c>
      <c r="AB829" s="228" t="str">
        <f t="shared" si="119"/>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7"/>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18"/>
        <v>0</v>
      </c>
      <c r="AB830" s="228" t="str">
        <f t="shared" si="119"/>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7"/>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18"/>
        <v>0</v>
      </c>
      <c r="AB831" s="228" t="str">
        <f t="shared" si="119"/>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7"/>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18"/>
        <v>0</v>
      </c>
      <c r="AB832" s="228" t="str">
        <f t="shared" si="119"/>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ref="S833" ca="1" si="120">IF(B833="","",IF(ISERROR(MATCH($E833,CL,0)),"Unknown",INDIRECT("'C'!$A$"&amp;MATCH($E833,CL,0)+1)))</f>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ref="X833" ca="1" si="121">IF(AND(C833="Smelter not listed",OR(LEN(D833)=0,LEN(E833)=0)),1,0)</f>
        <v>0</v>
      </c>
      <c r="AB833" s="228" t="str">
        <f t="shared" ref="AB833" si="122">B833&amp;C833</f>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ref="S834:S865" ca="1" si="123">IF(B834="","",IF(ISERROR(MATCH($E834,CL,0)),"Unknown",INDIRECT("'C'!$A$"&amp;MATCH($E834,CL,0)+1)))</f>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ref="X834:X865" ca="1" si="124">IF(AND(C834="Smelter not listed",OR(LEN(D834)=0,LEN(E834)=0)),1,0)</f>
        <v>0</v>
      </c>
      <c r="AB834" s="228" t="str">
        <f t="shared" ref="AB834:AB865" si="125">B834&amp;C834</f>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23"/>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4"/>
        <v>0</v>
      </c>
      <c r="AB835" s="228" t="str">
        <f t="shared" si="125"/>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23"/>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4"/>
        <v>0</v>
      </c>
      <c r="AB836" s="228" t="str">
        <f t="shared" si="125"/>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23"/>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4"/>
        <v>0</v>
      </c>
      <c r="AB837" s="228" t="str">
        <f t="shared" si="125"/>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23"/>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4"/>
        <v>0</v>
      </c>
      <c r="AB838" s="228" t="str">
        <f t="shared" si="125"/>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23"/>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4"/>
        <v>0</v>
      </c>
      <c r="AB839" s="228" t="str">
        <f t="shared" si="125"/>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23"/>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4"/>
        <v>0</v>
      </c>
      <c r="AB840" s="228" t="str">
        <f t="shared" si="125"/>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23"/>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4"/>
        <v>0</v>
      </c>
      <c r="AB841" s="228" t="str">
        <f t="shared" si="125"/>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23"/>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4"/>
        <v>0</v>
      </c>
      <c r="AB842" s="228" t="str">
        <f t="shared" si="125"/>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23"/>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4"/>
        <v>0</v>
      </c>
      <c r="AB843" s="228" t="str">
        <f t="shared" si="125"/>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23"/>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4"/>
        <v>0</v>
      </c>
      <c r="AB844" s="228" t="str">
        <f t="shared" si="125"/>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23"/>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4"/>
        <v>0</v>
      </c>
      <c r="AB845" s="228" t="str">
        <f t="shared" si="125"/>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23"/>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4"/>
        <v>0</v>
      </c>
      <c r="AB846" s="228" t="str">
        <f t="shared" si="125"/>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23"/>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4"/>
        <v>0</v>
      </c>
      <c r="AB847" s="228" t="str">
        <f t="shared" si="125"/>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23"/>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4"/>
        <v>0</v>
      </c>
      <c r="AB848" s="228" t="str">
        <f t="shared" si="125"/>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23"/>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4"/>
        <v>0</v>
      </c>
      <c r="AB849" s="228" t="str">
        <f t="shared" si="125"/>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23"/>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4"/>
        <v>0</v>
      </c>
      <c r="AB850" s="228" t="str">
        <f t="shared" si="125"/>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3"/>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4"/>
        <v>0</v>
      </c>
      <c r="AB851" s="228" t="str">
        <f t="shared" si="125"/>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3"/>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4"/>
        <v>0</v>
      </c>
      <c r="AB852" s="228" t="str">
        <f t="shared" si="125"/>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3"/>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4"/>
        <v>0</v>
      </c>
      <c r="AB853" s="228" t="str">
        <f t="shared" si="125"/>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3"/>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4"/>
        <v>0</v>
      </c>
      <c r="AB854" s="228" t="str">
        <f t="shared" si="125"/>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3"/>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4"/>
        <v>0</v>
      </c>
      <c r="AB855" s="228" t="str">
        <f t="shared" si="125"/>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3"/>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4"/>
        <v>0</v>
      </c>
      <c r="AB856" s="228" t="str">
        <f t="shared" si="125"/>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3"/>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4"/>
        <v>0</v>
      </c>
      <c r="AB857" s="228" t="str">
        <f t="shared" si="125"/>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3"/>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4"/>
        <v>0</v>
      </c>
      <c r="AB858" s="228" t="str">
        <f t="shared" si="125"/>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3"/>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4"/>
        <v>0</v>
      </c>
      <c r="AB859" s="228" t="str">
        <f t="shared" si="125"/>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ca="1" si="123"/>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ca="1" si="124"/>
        <v>0</v>
      </c>
      <c r="AB860" s="228" t="str">
        <f t="shared" si="125"/>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3"/>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4"/>
        <v>0</v>
      </c>
      <c r="AB861" s="228" t="str">
        <f t="shared" si="125"/>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3"/>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4"/>
        <v>0</v>
      </c>
      <c r="AB862" s="228" t="str">
        <f t="shared" si="125"/>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3"/>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4"/>
        <v>0</v>
      </c>
      <c r="AB863" s="228" t="str">
        <f t="shared" si="125"/>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3"/>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4"/>
        <v>0</v>
      </c>
      <c r="AB864" s="228" t="str">
        <f t="shared" si="125"/>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3"/>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4"/>
        <v>0</v>
      </c>
      <c r="AB865" s="228" t="str">
        <f t="shared" si="125"/>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ref="S866:S896" ca="1" si="126">IF(B866="","",IF(ISERROR(MATCH($E866,CL,0)),"Unknown",INDIRECT("'C'!$A$"&amp;MATCH($E866,CL,0)+1)))</f>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ref="X866:X896" ca="1" si="127">IF(AND(C866="Smelter not listed",OR(LEN(D866)=0,LEN(E866)=0)),1,0)</f>
        <v>0</v>
      </c>
      <c r="AB866" s="228" t="str">
        <f t="shared" ref="AB866:AB896" si="128">B866&amp;C866</f>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6"/>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7"/>
        <v>0</v>
      </c>
      <c r="AB867" s="228" t="str">
        <f t="shared" si="128"/>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6"/>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7"/>
        <v>0</v>
      </c>
      <c r="AB868" s="228" t="str">
        <f t="shared" si="128"/>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6"/>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7"/>
        <v>0</v>
      </c>
      <c r="AB869" s="228" t="str">
        <f t="shared" si="128"/>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6"/>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7"/>
        <v>0</v>
      </c>
      <c r="AB870" s="228" t="str">
        <f t="shared" si="128"/>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6"/>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7"/>
        <v>0</v>
      </c>
      <c r="AB871" s="228" t="str">
        <f t="shared" si="128"/>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6"/>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7"/>
        <v>0</v>
      </c>
      <c r="AB872" s="228" t="str">
        <f t="shared" si="128"/>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6"/>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7"/>
        <v>0</v>
      </c>
      <c r="AB873" s="228" t="str">
        <f t="shared" si="128"/>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6"/>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7"/>
        <v>0</v>
      </c>
      <c r="AB874" s="228" t="str">
        <f t="shared" si="128"/>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6"/>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7"/>
        <v>0</v>
      </c>
      <c r="AB875" s="228" t="str">
        <f t="shared" si="128"/>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6"/>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7"/>
        <v>0</v>
      </c>
      <c r="AB876" s="228" t="str">
        <f t="shared" si="128"/>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6"/>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7"/>
        <v>0</v>
      </c>
      <c r="AB877" s="228" t="str">
        <f t="shared" si="128"/>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6"/>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7"/>
        <v>0</v>
      </c>
      <c r="AB878" s="228" t="str">
        <f t="shared" si="128"/>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6"/>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7"/>
        <v>0</v>
      </c>
      <c r="AB879" s="228" t="str">
        <f t="shared" si="128"/>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6"/>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7"/>
        <v>0</v>
      </c>
      <c r="AB880" s="228" t="str">
        <f t="shared" si="128"/>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6"/>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7"/>
        <v>0</v>
      </c>
      <c r="AB881" s="228" t="str">
        <f t="shared" si="128"/>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6"/>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7"/>
        <v>0</v>
      </c>
      <c r="AB882" s="228" t="str">
        <f t="shared" si="128"/>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6"/>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7"/>
        <v>0</v>
      </c>
      <c r="AB883" s="228" t="str">
        <f t="shared" si="128"/>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6"/>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7"/>
        <v>0</v>
      </c>
      <c r="AB884" s="228" t="str">
        <f t="shared" si="128"/>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6"/>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7"/>
        <v>0</v>
      </c>
      <c r="AB885" s="228" t="str">
        <f t="shared" si="128"/>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6"/>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7"/>
        <v>0</v>
      </c>
      <c r="AB886" s="228" t="str">
        <f t="shared" si="128"/>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6"/>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7"/>
        <v>0</v>
      </c>
      <c r="AB887" s="228" t="str">
        <f t="shared" si="128"/>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6"/>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7"/>
        <v>0</v>
      </c>
      <c r="AB888" s="228" t="str">
        <f t="shared" si="128"/>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6"/>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7"/>
        <v>0</v>
      </c>
      <c r="AB889" s="228" t="str">
        <f t="shared" si="128"/>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6"/>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7"/>
        <v>0</v>
      </c>
      <c r="AB890" s="228" t="str">
        <f t="shared" si="128"/>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ca="1" si="126"/>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ca="1" si="127"/>
        <v>0</v>
      </c>
      <c r="AB891" s="228" t="str">
        <f t="shared" si="128"/>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ca="1" si="126"/>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ca="1" si="127"/>
        <v>0</v>
      </c>
      <c r="AB892" s="228" t="str">
        <f t="shared" si="128"/>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6"/>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7"/>
        <v>0</v>
      </c>
      <c r="AB893" s="228" t="str">
        <f t="shared" si="128"/>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6"/>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7"/>
        <v>0</v>
      </c>
      <c r="AB894" s="228" t="str">
        <f t="shared" si="128"/>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6"/>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7"/>
        <v>0</v>
      </c>
      <c r="AB895" s="228" t="str">
        <f t="shared" si="128"/>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6"/>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7"/>
        <v>0</v>
      </c>
      <c r="AB896" s="228" t="str">
        <f t="shared" si="128"/>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ref="S897" ca="1" si="129">IF(B897="","",IF(ISERROR(MATCH($E897,CL,0)),"Unknown",INDIRECT("'C'!$A$"&amp;MATCH($E897,CL,0)+1)))</f>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ref="X897" ca="1" si="130">IF(AND(C897="Smelter not listed",OR(LEN(D897)=0,LEN(E897)=0)),1,0)</f>
        <v>0</v>
      </c>
      <c r="AB897" s="228" t="str">
        <f t="shared" ref="AB897" si="131">B897&amp;C897</f>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ref="S898:S929" ca="1" si="132">IF(B898="","",IF(ISERROR(MATCH($E898,CL,0)),"Unknown",INDIRECT("'C'!$A$"&amp;MATCH($E898,CL,0)+1)))</f>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ref="X898:X929" ca="1" si="133">IF(AND(C898="Smelter not listed",OR(LEN(D898)=0,LEN(E898)=0)),1,0)</f>
        <v>0</v>
      </c>
      <c r="AB898" s="228" t="str">
        <f t="shared" ref="AB898:AB929" si="134">B898&amp;C898</f>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32"/>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33"/>
        <v>0</v>
      </c>
      <c r="AB899" s="228" t="str">
        <f t="shared" si="134"/>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32"/>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33"/>
        <v>0</v>
      </c>
      <c r="AB900" s="228" t="str">
        <f t="shared" si="134"/>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32"/>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33"/>
        <v>0</v>
      </c>
      <c r="AB901" s="228" t="str">
        <f t="shared" si="134"/>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32"/>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33"/>
        <v>0</v>
      </c>
      <c r="AB902" s="228" t="str">
        <f t="shared" si="134"/>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32"/>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33"/>
        <v>0</v>
      </c>
      <c r="AB903" s="228" t="str">
        <f t="shared" si="134"/>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32"/>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33"/>
        <v>0</v>
      </c>
      <c r="AB904" s="228" t="str">
        <f t="shared" si="134"/>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32"/>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33"/>
        <v>0</v>
      </c>
      <c r="AB905" s="228" t="str">
        <f t="shared" si="134"/>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32"/>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33"/>
        <v>0</v>
      </c>
      <c r="AB906" s="228" t="str">
        <f t="shared" si="134"/>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32"/>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33"/>
        <v>0</v>
      </c>
      <c r="AB907" s="228" t="str">
        <f t="shared" si="134"/>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32"/>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33"/>
        <v>0</v>
      </c>
      <c r="AB908" s="228" t="str">
        <f t="shared" si="134"/>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32"/>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33"/>
        <v>0</v>
      </c>
      <c r="AB909" s="228" t="str">
        <f t="shared" si="134"/>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32"/>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33"/>
        <v>0</v>
      </c>
      <c r="AB910" s="228" t="str">
        <f t="shared" si="134"/>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32"/>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33"/>
        <v>0</v>
      </c>
      <c r="AB911" s="228" t="str">
        <f t="shared" si="134"/>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32"/>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33"/>
        <v>0</v>
      </c>
      <c r="AB912" s="228" t="str">
        <f t="shared" si="134"/>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32"/>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33"/>
        <v>0</v>
      </c>
      <c r="AB913" s="228" t="str">
        <f t="shared" si="134"/>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32"/>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33"/>
        <v>0</v>
      </c>
      <c r="AB914" s="228" t="str">
        <f t="shared" si="134"/>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32"/>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33"/>
        <v>0</v>
      </c>
      <c r="AB915" s="228" t="str">
        <f t="shared" si="134"/>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32"/>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33"/>
        <v>0</v>
      </c>
      <c r="AB916" s="228" t="str">
        <f t="shared" si="134"/>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32"/>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33"/>
        <v>0</v>
      </c>
      <c r="AB917" s="228" t="str">
        <f t="shared" si="134"/>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32"/>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33"/>
        <v>0</v>
      </c>
      <c r="AB918" s="228" t="str">
        <f t="shared" si="134"/>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32"/>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33"/>
        <v>0</v>
      </c>
      <c r="AB919" s="228" t="str">
        <f t="shared" si="134"/>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32"/>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33"/>
        <v>0</v>
      </c>
      <c r="AB920" s="228" t="str">
        <f t="shared" si="134"/>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32"/>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33"/>
        <v>0</v>
      </c>
      <c r="AB921" s="228" t="str">
        <f t="shared" si="134"/>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32"/>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33"/>
        <v>0</v>
      </c>
      <c r="AB922" s="228" t="str">
        <f t="shared" si="134"/>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32"/>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33"/>
        <v>0</v>
      </c>
      <c r="AB923" s="228" t="str">
        <f t="shared" si="134"/>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ca="1" si="132"/>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ca="1" si="133"/>
        <v>0</v>
      </c>
      <c r="AB924" s="228" t="str">
        <f t="shared" si="134"/>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2"/>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3"/>
        <v>0</v>
      </c>
      <c r="AB925" s="228" t="str">
        <f t="shared" si="134"/>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2"/>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3"/>
        <v>0</v>
      </c>
      <c r="AB926" s="228" t="str">
        <f t="shared" si="134"/>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2"/>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3"/>
        <v>0</v>
      </c>
      <c r="AB927" s="228" t="str">
        <f t="shared" si="134"/>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2"/>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3"/>
        <v>0</v>
      </c>
      <c r="AB928" s="228" t="str">
        <f t="shared" si="134"/>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2"/>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3"/>
        <v>0</v>
      </c>
      <c r="AB929" s="228" t="str">
        <f t="shared" si="134"/>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ref="S930:S960" ca="1" si="135">IF(B930="","",IF(ISERROR(MATCH($E930,CL,0)),"Unknown",INDIRECT("'C'!$A$"&amp;MATCH($E930,CL,0)+1)))</f>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ref="X930:X960" ca="1" si="136">IF(AND(C930="Smelter not listed",OR(LEN(D930)=0,LEN(E930)=0)),1,0)</f>
        <v>0</v>
      </c>
      <c r="AB930" s="228" t="str">
        <f t="shared" ref="AB930:AB960" si="137">B930&amp;C930</f>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5"/>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6"/>
        <v>0</v>
      </c>
      <c r="AB931" s="228" t="str">
        <f t="shared" si="137"/>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5"/>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6"/>
        <v>0</v>
      </c>
      <c r="AB932" s="228" t="str">
        <f t="shared" si="137"/>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5"/>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6"/>
        <v>0</v>
      </c>
      <c r="AB933" s="228" t="str">
        <f t="shared" si="137"/>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5"/>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6"/>
        <v>0</v>
      </c>
      <c r="AB934" s="228" t="str">
        <f t="shared" si="137"/>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5"/>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6"/>
        <v>0</v>
      </c>
      <c r="AB935" s="228" t="str">
        <f t="shared" si="137"/>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5"/>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6"/>
        <v>0</v>
      </c>
      <c r="AB936" s="228" t="str">
        <f t="shared" si="137"/>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5"/>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6"/>
        <v>0</v>
      </c>
      <c r="AB937" s="228" t="str">
        <f t="shared" si="137"/>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5"/>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6"/>
        <v>0</v>
      </c>
      <c r="AB938" s="228" t="str">
        <f t="shared" si="137"/>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5"/>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6"/>
        <v>0</v>
      </c>
      <c r="AB939" s="228" t="str">
        <f t="shared" si="137"/>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5"/>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6"/>
        <v>0</v>
      </c>
      <c r="AB940" s="228" t="str">
        <f t="shared" si="137"/>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5"/>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6"/>
        <v>0</v>
      </c>
      <c r="AB941" s="228" t="str">
        <f t="shared" si="137"/>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5"/>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6"/>
        <v>0</v>
      </c>
      <c r="AB942" s="228" t="str">
        <f t="shared" si="137"/>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5"/>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6"/>
        <v>0</v>
      </c>
      <c r="AB943" s="228" t="str">
        <f t="shared" si="137"/>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5"/>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6"/>
        <v>0</v>
      </c>
      <c r="AB944" s="228" t="str">
        <f t="shared" si="137"/>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5"/>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6"/>
        <v>0</v>
      </c>
      <c r="AB945" s="228" t="str">
        <f t="shared" si="137"/>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5"/>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6"/>
        <v>0</v>
      </c>
      <c r="AB946" s="228" t="str">
        <f t="shared" si="137"/>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5"/>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6"/>
        <v>0</v>
      </c>
      <c r="AB947" s="228" t="str">
        <f t="shared" si="137"/>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5"/>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6"/>
        <v>0</v>
      </c>
      <c r="AB948" s="228" t="str">
        <f t="shared" si="137"/>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5"/>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6"/>
        <v>0</v>
      </c>
      <c r="AB949" s="228" t="str">
        <f t="shared" si="137"/>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5"/>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6"/>
        <v>0</v>
      </c>
      <c r="AB950" s="228" t="str">
        <f t="shared" si="137"/>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5"/>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6"/>
        <v>0</v>
      </c>
      <c r="AB951" s="228" t="str">
        <f t="shared" si="137"/>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5"/>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6"/>
        <v>0</v>
      </c>
      <c r="AB952" s="228" t="str">
        <f t="shared" si="137"/>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5"/>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6"/>
        <v>0</v>
      </c>
      <c r="AB953" s="228" t="str">
        <f t="shared" si="137"/>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5"/>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6"/>
        <v>0</v>
      </c>
      <c r="AB954" s="228" t="str">
        <f t="shared" si="137"/>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ca="1" si="135"/>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ca="1" si="136"/>
        <v>0</v>
      </c>
      <c r="AB955" s="228" t="str">
        <f t="shared" si="137"/>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ca="1" si="135"/>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ca="1" si="136"/>
        <v>0</v>
      </c>
      <c r="AB956" s="228" t="str">
        <f t="shared" si="137"/>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5"/>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6"/>
        <v>0</v>
      </c>
      <c r="AB957" s="228" t="str">
        <f t="shared" si="137"/>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5"/>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6"/>
        <v>0</v>
      </c>
      <c r="AB958" s="228" t="str">
        <f t="shared" si="137"/>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5"/>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6"/>
        <v>0</v>
      </c>
      <c r="AB959" s="228" t="str">
        <f t="shared" si="137"/>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5"/>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6"/>
        <v>0</v>
      </c>
      <c r="AB960" s="228" t="str">
        <f t="shared" si="137"/>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ref="S961" ca="1" si="138">IF(B961="","",IF(ISERROR(MATCH($E961,CL,0)),"Unknown",INDIRECT("'C'!$A$"&amp;MATCH($E961,CL,0)+1)))</f>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ref="X961" ca="1" si="139">IF(AND(C961="Smelter not listed",OR(LEN(D961)=0,LEN(E961)=0)),1,0)</f>
        <v>0</v>
      </c>
      <c r="AB961" s="228" t="str">
        <f t="shared" ref="AB961" si="140">B961&amp;C961</f>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ref="S962:S993" ca="1" si="141">IF(B962="","",IF(ISERROR(MATCH($E962,CL,0)),"Unknown",INDIRECT("'C'!$A$"&amp;MATCH($E962,CL,0)+1)))</f>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ref="X962:X993" ca="1" si="142">IF(AND(C962="Smelter not listed",OR(LEN(D962)=0,LEN(E962)=0)),1,0)</f>
        <v>0</v>
      </c>
      <c r="AB962" s="228" t="str">
        <f t="shared" ref="AB962:AB993" si="143">B962&amp;C962</f>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41"/>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42"/>
        <v>0</v>
      </c>
      <c r="AB963" s="228" t="str">
        <f t="shared" si="143"/>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41"/>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42"/>
        <v>0</v>
      </c>
      <c r="AB964" s="228" t="str">
        <f t="shared" si="143"/>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41"/>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42"/>
        <v>0</v>
      </c>
      <c r="AB965" s="228" t="str">
        <f t="shared" si="143"/>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41"/>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42"/>
        <v>0</v>
      </c>
      <c r="AB966" s="228" t="str">
        <f t="shared" si="143"/>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41"/>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42"/>
        <v>0</v>
      </c>
      <c r="AB967" s="228" t="str">
        <f t="shared" si="143"/>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41"/>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42"/>
        <v>0</v>
      </c>
      <c r="AB968" s="228" t="str">
        <f t="shared" si="143"/>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41"/>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42"/>
        <v>0</v>
      </c>
      <c r="AB969" s="228" t="str">
        <f t="shared" si="143"/>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41"/>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42"/>
        <v>0</v>
      </c>
      <c r="AB970" s="228" t="str">
        <f t="shared" si="143"/>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41"/>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42"/>
        <v>0</v>
      </c>
      <c r="AB971" s="228" t="str">
        <f t="shared" si="143"/>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41"/>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42"/>
        <v>0</v>
      </c>
      <c r="AB972" s="228" t="str">
        <f t="shared" si="143"/>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41"/>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42"/>
        <v>0</v>
      </c>
      <c r="AB973" s="228" t="str">
        <f t="shared" si="143"/>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41"/>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42"/>
        <v>0</v>
      </c>
      <c r="AB974" s="228" t="str">
        <f t="shared" si="143"/>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41"/>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42"/>
        <v>0</v>
      </c>
      <c r="AB975" s="228" t="str">
        <f t="shared" si="143"/>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41"/>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42"/>
        <v>0</v>
      </c>
      <c r="AB976" s="228" t="str">
        <f t="shared" si="143"/>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41"/>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42"/>
        <v>0</v>
      </c>
      <c r="AB977" s="228" t="str">
        <f t="shared" si="143"/>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41"/>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42"/>
        <v>0</v>
      </c>
      <c r="AB978" s="228" t="str">
        <f t="shared" si="143"/>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41"/>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42"/>
        <v>0</v>
      </c>
      <c r="AB979" s="228" t="str">
        <f t="shared" si="143"/>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41"/>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42"/>
        <v>0</v>
      </c>
      <c r="AB980" s="228" t="str">
        <f t="shared" si="143"/>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41"/>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42"/>
        <v>0</v>
      </c>
      <c r="AB981" s="228" t="str">
        <f t="shared" si="143"/>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41"/>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42"/>
        <v>0</v>
      </c>
      <c r="AB982" s="228" t="str">
        <f t="shared" si="143"/>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41"/>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42"/>
        <v>0</v>
      </c>
      <c r="AB983" s="228" t="str">
        <f t="shared" si="143"/>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41"/>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42"/>
        <v>0</v>
      </c>
      <c r="AB984" s="228" t="str">
        <f t="shared" si="143"/>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41"/>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42"/>
        <v>0</v>
      </c>
      <c r="AB985" s="228" t="str">
        <f t="shared" si="143"/>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41"/>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42"/>
        <v>0</v>
      </c>
      <c r="AB986" s="228" t="str">
        <f t="shared" si="143"/>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41"/>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42"/>
        <v>0</v>
      </c>
      <c r="AB987" s="228" t="str">
        <f t="shared" si="143"/>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ca="1" si="141"/>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ca="1" si="142"/>
        <v>0</v>
      </c>
      <c r="AB988" s="228" t="str">
        <f t="shared" si="143"/>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1"/>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2"/>
        <v>0</v>
      </c>
      <c r="AB989" s="228" t="str">
        <f t="shared" si="143"/>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1"/>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2"/>
        <v>0</v>
      </c>
      <c r="AB990" s="228" t="str">
        <f t="shared" si="143"/>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1"/>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2"/>
        <v>0</v>
      </c>
      <c r="AB991" s="228" t="str">
        <f t="shared" si="143"/>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1"/>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2"/>
        <v>0</v>
      </c>
      <c r="AB992" s="228" t="str">
        <f t="shared" si="143"/>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1"/>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2"/>
        <v>0</v>
      </c>
      <c r="AB993" s="228" t="str">
        <f t="shared" si="143"/>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ref="S994:S1024" ca="1" si="144">IF(B994="","",IF(ISERROR(MATCH($E994,CL,0)),"Unknown",INDIRECT("'C'!$A$"&amp;MATCH($E994,CL,0)+1)))</f>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ref="X994:X1024" ca="1" si="145">IF(AND(C994="Smelter not listed",OR(LEN(D994)=0,LEN(E994)=0)),1,0)</f>
        <v>0</v>
      </c>
      <c r="AB994" s="228" t="str">
        <f t="shared" ref="AB994:AB1024" si="146">B994&amp;C994</f>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4"/>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5"/>
        <v>0</v>
      </c>
      <c r="AB995" s="228" t="str">
        <f t="shared" si="146"/>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4"/>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5"/>
        <v>0</v>
      </c>
      <c r="AB996" s="228" t="str">
        <f t="shared" si="146"/>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4"/>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5"/>
        <v>0</v>
      </c>
      <c r="AB997" s="228" t="str">
        <f t="shared" si="146"/>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4"/>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5"/>
        <v>0</v>
      </c>
      <c r="AB998" s="228" t="str">
        <f t="shared" si="146"/>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4"/>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5"/>
        <v>0</v>
      </c>
      <c r="AB999" s="228" t="str">
        <f t="shared" si="146"/>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4"/>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5"/>
        <v>0</v>
      </c>
      <c r="AB1000" s="228" t="str">
        <f t="shared" si="146"/>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4"/>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5"/>
        <v>0</v>
      </c>
      <c r="AB1001" s="228" t="str">
        <f t="shared" si="146"/>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4"/>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5"/>
        <v>0</v>
      </c>
      <c r="AB1002" s="228" t="str">
        <f t="shared" si="146"/>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4"/>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5"/>
        <v>0</v>
      </c>
      <c r="AB1003" s="228" t="str">
        <f t="shared" si="146"/>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4"/>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5"/>
        <v>0</v>
      </c>
      <c r="AB1004" s="228" t="str">
        <f t="shared" si="146"/>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4"/>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5"/>
        <v>0</v>
      </c>
      <c r="AB1005" s="228" t="str">
        <f t="shared" si="146"/>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4"/>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5"/>
        <v>0</v>
      </c>
      <c r="AB1006" s="228" t="str">
        <f t="shared" si="146"/>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4"/>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5"/>
        <v>0</v>
      </c>
      <c r="AB1007" s="228" t="str">
        <f t="shared" si="146"/>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4"/>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5"/>
        <v>0</v>
      </c>
      <c r="AB1008" s="228" t="str">
        <f t="shared" si="146"/>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4"/>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5"/>
        <v>0</v>
      </c>
      <c r="AB1009" s="228" t="str">
        <f t="shared" si="146"/>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4"/>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5"/>
        <v>0</v>
      </c>
      <c r="AB1010" s="228" t="str">
        <f t="shared" si="146"/>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4"/>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5"/>
        <v>0</v>
      </c>
      <c r="AB1011" s="228" t="str">
        <f t="shared" si="146"/>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4"/>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5"/>
        <v>0</v>
      </c>
      <c r="AB1012" s="228" t="str">
        <f t="shared" si="146"/>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4"/>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5"/>
        <v>0</v>
      </c>
      <c r="AB1013" s="228" t="str">
        <f t="shared" si="146"/>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4"/>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5"/>
        <v>0</v>
      </c>
      <c r="AB1014" s="228" t="str">
        <f t="shared" si="146"/>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4"/>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5"/>
        <v>0</v>
      </c>
      <c r="AB1015" s="228" t="str">
        <f t="shared" si="146"/>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4"/>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5"/>
        <v>0</v>
      </c>
      <c r="AB1016" s="228" t="str">
        <f t="shared" si="146"/>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4"/>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5"/>
        <v>0</v>
      </c>
      <c r="AB1017" s="228" t="str">
        <f t="shared" si="146"/>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4"/>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5"/>
        <v>0</v>
      </c>
      <c r="AB1018" s="228" t="str">
        <f t="shared" si="146"/>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ca="1" si="144"/>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ca="1" si="145"/>
        <v>0</v>
      </c>
      <c r="AB1019" s="228" t="str">
        <f t="shared" si="146"/>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ca="1" si="144"/>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ca="1" si="145"/>
        <v>0</v>
      </c>
      <c r="AB1020" s="228" t="str">
        <f t="shared" si="146"/>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4"/>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5"/>
        <v>0</v>
      </c>
      <c r="AB1021" s="228" t="str">
        <f t="shared" si="146"/>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4"/>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5"/>
        <v>0</v>
      </c>
      <c r="AB1022" s="228" t="str">
        <f t="shared" si="146"/>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4"/>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5"/>
        <v>0</v>
      </c>
      <c r="AB1023" s="228" t="str">
        <f t="shared" si="146"/>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4"/>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5"/>
        <v>0</v>
      </c>
      <c r="AB1024" s="228" t="str">
        <f t="shared" si="146"/>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ref="S1025" ca="1" si="147">IF(B1025="","",IF(ISERROR(MATCH($E1025,CL,0)),"Unknown",INDIRECT("'C'!$A$"&amp;MATCH($E1025,CL,0)+1)))</f>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ref="X1025" ca="1" si="148">IF(AND(C1025="Smelter not listed",OR(LEN(D1025)=0,LEN(E1025)=0)),1,0)</f>
        <v>0</v>
      </c>
      <c r="AB1025" s="228" t="str">
        <f t="shared" ref="AB1025" si="149">B1025&amp;C1025</f>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ref="S1026:S1057" ca="1" si="150">IF(B1026="","",IF(ISERROR(MATCH($E1026,CL,0)),"Unknown",INDIRECT("'C'!$A$"&amp;MATCH($E1026,CL,0)+1)))</f>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ref="X1026:X1057" ca="1" si="151">IF(AND(C1026="Smelter not listed",OR(LEN(D1026)=0,LEN(E1026)=0)),1,0)</f>
        <v>0</v>
      </c>
      <c r="AB1026" s="228" t="str">
        <f t="shared" ref="AB1026:AB1057" si="152">B1026&amp;C1026</f>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50"/>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51"/>
        <v>0</v>
      </c>
      <c r="AB1027" s="228" t="str">
        <f t="shared" si="152"/>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50"/>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51"/>
        <v>0</v>
      </c>
      <c r="AB1028" s="228" t="str">
        <f t="shared" si="152"/>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50"/>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51"/>
        <v>0</v>
      </c>
      <c r="AB1029" s="228" t="str">
        <f t="shared" si="152"/>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50"/>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51"/>
        <v>0</v>
      </c>
      <c r="AB1030" s="228" t="str">
        <f t="shared" si="152"/>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50"/>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51"/>
        <v>0</v>
      </c>
      <c r="AB1031" s="228" t="str">
        <f t="shared" si="152"/>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50"/>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51"/>
        <v>0</v>
      </c>
      <c r="AB1032" s="228" t="str">
        <f t="shared" si="152"/>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50"/>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51"/>
        <v>0</v>
      </c>
      <c r="AB1033" s="228" t="str">
        <f t="shared" si="152"/>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50"/>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51"/>
        <v>0</v>
      </c>
      <c r="AB1034" s="228" t="str">
        <f t="shared" si="152"/>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50"/>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51"/>
        <v>0</v>
      </c>
      <c r="AB1035" s="228" t="str">
        <f t="shared" si="152"/>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50"/>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51"/>
        <v>0</v>
      </c>
      <c r="AB1036" s="228" t="str">
        <f t="shared" si="152"/>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50"/>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51"/>
        <v>0</v>
      </c>
      <c r="AB1037" s="228" t="str">
        <f t="shared" si="152"/>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50"/>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51"/>
        <v>0</v>
      </c>
      <c r="AB1038" s="228" t="str">
        <f t="shared" si="152"/>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50"/>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51"/>
        <v>0</v>
      </c>
      <c r="AB1039" s="228" t="str">
        <f t="shared" si="152"/>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50"/>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51"/>
        <v>0</v>
      </c>
      <c r="AB1040" s="228" t="str">
        <f t="shared" si="152"/>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50"/>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51"/>
        <v>0</v>
      </c>
      <c r="AB1041" s="228" t="str">
        <f t="shared" si="152"/>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50"/>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51"/>
        <v>0</v>
      </c>
      <c r="AB1042" s="228" t="str">
        <f t="shared" si="152"/>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50"/>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51"/>
        <v>0</v>
      </c>
      <c r="AB1043" s="228" t="str">
        <f t="shared" si="152"/>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50"/>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51"/>
        <v>0</v>
      </c>
      <c r="AB1044" s="228" t="str">
        <f t="shared" si="152"/>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50"/>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51"/>
        <v>0</v>
      </c>
      <c r="AB1045" s="228" t="str">
        <f t="shared" si="152"/>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50"/>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51"/>
        <v>0</v>
      </c>
      <c r="AB1046" s="228" t="str">
        <f t="shared" si="152"/>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50"/>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51"/>
        <v>0</v>
      </c>
      <c r="AB1047" s="228" t="str">
        <f t="shared" si="152"/>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50"/>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51"/>
        <v>0</v>
      </c>
      <c r="AB1048" s="228" t="str">
        <f t="shared" si="152"/>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50"/>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51"/>
        <v>0</v>
      </c>
      <c r="AB1049" s="228" t="str">
        <f t="shared" si="152"/>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50"/>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51"/>
        <v>0</v>
      </c>
      <c r="AB1050" s="228" t="str">
        <f t="shared" si="152"/>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50"/>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51"/>
        <v>0</v>
      </c>
      <c r="AB1051" s="228" t="str">
        <f t="shared" si="152"/>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ca="1" si="150"/>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ca="1" si="151"/>
        <v>0</v>
      </c>
      <c r="AB1052" s="228" t="str">
        <f t="shared" si="152"/>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50"/>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1"/>
        <v>0</v>
      </c>
      <c r="AB1053" s="228" t="str">
        <f t="shared" si="152"/>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50"/>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1"/>
        <v>0</v>
      </c>
      <c r="AB1054" s="228" t="str">
        <f t="shared" si="152"/>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50"/>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1"/>
        <v>0</v>
      </c>
      <c r="AB1055" s="228" t="str">
        <f t="shared" si="152"/>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50"/>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1"/>
        <v>0</v>
      </c>
      <c r="AB1056" s="228" t="str">
        <f t="shared" si="152"/>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50"/>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1"/>
        <v>0</v>
      </c>
      <c r="AB1057" s="228" t="str">
        <f t="shared" si="152"/>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ref="S1058:S1088" ca="1" si="153">IF(B1058="","",IF(ISERROR(MATCH($E1058,CL,0)),"Unknown",INDIRECT("'C'!$A$"&amp;MATCH($E1058,CL,0)+1)))</f>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ref="X1058:X1088" ca="1" si="154">IF(AND(C1058="Smelter not listed",OR(LEN(D1058)=0,LEN(E1058)=0)),1,0)</f>
        <v>0</v>
      </c>
      <c r="AB1058" s="228" t="str">
        <f t="shared" ref="AB1058:AB1088" si="155">B1058&amp;C1058</f>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53"/>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4"/>
        <v>0</v>
      </c>
      <c r="AB1059" s="228" t="str">
        <f t="shared" si="155"/>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53"/>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4"/>
        <v>0</v>
      </c>
      <c r="AB1060" s="228" t="str">
        <f t="shared" si="155"/>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53"/>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4"/>
        <v>0</v>
      </c>
      <c r="AB1061" s="228" t="str">
        <f t="shared" si="155"/>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53"/>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4"/>
        <v>0</v>
      </c>
      <c r="AB1062" s="228" t="str">
        <f t="shared" si="155"/>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53"/>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4"/>
        <v>0</v>
      </c>
      <c r="AB1063" s="228" t="str">
        <f t="shared" si="155"/>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53"/>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4"/>
        <v>0</v>
      </c>
      <c r="AB1064" s="228" t="str">
        <f t="shared" si="155"/>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53"/>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4"/>
        <v>0</v>
      </c>
      <c r="AB1065" s="228" t="str">
        <f t="shared" si="155"/>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53"/>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4"/>
        <v>0</v>
      </c>
      <c r="AB1066" s="228" t="str">
        <f t="shared" si="155"/>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53"/>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4"/>
        <v>0</v>
      </c>
      <c r="AB1067" s="228" t="str">
        <f t="shared" si="155"/>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53"/>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4"/>
        <v>0</v>
      </c>
      <c r="AB1068" s="228" t="str">
        <f t="shared" si="155"/>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53"/>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4"/>
        <v>0</v>
      </c>
      <c r="AB1069" s="228" t="str">
        <f t="shared" si="155"/>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53"/>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4"/>
        <v>0</v>
      </c>
      <c r="AB1070" s="228" t="str">
        <f t="shared" si="155"/>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3"/>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4"/>
        <v>0</v>
      </c>
      <c r="AB1071" s="228" t="str">
        <f t="shared" si="155"/>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3"/>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4"/>
        <v>0</v>
      </c>
      <c r="AB1072" s="228" t="str">
        <f t="shared" si="155"/>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3"/>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4"/>
        <v>0</v>
      </c>
      <c r="AB1073" s="228" t="str">
        <f t="shared" si="155"/>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3"/>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4"/>
        <v>0</v>
      </c>
      <c r="AB1074" s="228" t="str">
        <f t="shared" si="155"/>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3"/>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4"/>
        <v>0</v>
      </c>
      <c r="AB1075" s="228" t="str">
        <f t="shared" si="155"/>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3"/>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4"/>
        <v>0</v>
      </c>
      <c r="AB1076" s="228" t="str">
        <f t="shared" si="155"/>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3"/>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4"/>
        <v>0</v>
      </c>
      <c r="AB1077" s="228" t="str">
        <f t="shared" si="155"/>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3"/>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4"/>
        <v>0</v>
      </c>
      <c r="AB1078" s="228" t="str">
        <f t="shared" si="155"/>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3"/>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4"/>
        <v>0</v>
      </c>
      <c r="AB1079" s="228" t="str">
        <f t="shared" si="155"/>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3"/>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4"/>
        <v>0</v>
      </c>
      <c r="AB1080" s="228" t="str">
        <f t="shared" si="155"/>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3"/>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4"/>
        <v>0</v>
      </c>
      <c r="AB1081" s="228" t="str">
        <f t="shared" si="155"/>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3"/>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4"/>
        <v>0</v>
      </c>
      <c r="AB1082" s="228" t="str">
        <f t="shared" si="155"/>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ca="1" si="153"/>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ca="1" si="154"/>
        <v>0</v>
      </c>
      <c r="AB1083" s="228" t="str">
        <f t="shared" si="155"/>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ca="1" si="153"/>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ca="1" si="154"/>
        <v>0</v>
      </c>
      <c r="AB1084" s="228" t="str">
        <f t="shared" si="155"/>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3"/>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4"/>
        <v>0</v>
      </c>
      <c r="AB1085" s="228" t="str">
        <f t="shared" si="155"/>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3"/>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4"/>
        <v>0</v>
      </c>
      <c r="AB1086" s="228" t="str">
        <f t="shared" si="155"/>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3"/>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4"/>
        <v>0</v>
      </c>
      <c r="AB1087" s="228" t="str">
        <f t="shared" si="155"/>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3"/>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4"/>
        <v>0</v>
      </c>
      <c r="AB1088" s="228" t="str">
        <f t="shared" si="155"/>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ref="S1089" ca="1" si="156">IF(B1089="","",IF(ISERROR(MATCH($E1089,CL,0)),"Unknown",INDIRECT("'C'!$A$"&amp;MATCH($E1089,CL,0)+1)))</f>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ref="X1089" ca="1" si="157">IF(AND(C1089="Smelter not listed",OR(LEN(D1089)=0,LEN(E1089)=0)),1,0)</f>
        <v>0</v>
      </c>
      <c r="AB1089" s="228" t="str">
        <f t="shared" ref="AB1089" si="158">B1089&amp;C1089</f>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ref="S1090:S1121" ca="1" si="159">IF(B1090="","",IF(ISERROR(MATCH($E1090,CL,0)),"Unknown",INDIRECT("'C'!$A$"&amp;MATCH($E1090,CL,0)+1)))</f>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ref="X1090:X1121" ca="1" si="160">IF(AND(C1090="Smelter not listed",OR(LEN(D1090)=0,LEN(E1090)=0)),1,0)</f>
        <v>0</v>
      </c>
      <c r="AB1090" s="228" t="str">
        <f t="shared" ref="AB1090:AB1121" si="161">B1090&amp;C1090</f>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9"/>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60"/>
        <v>0</v>
      </c>
      <c r="AB1091" s="228" t="str">
        <f t="shared" si="161"/>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9"/>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60"/>
        <v>0</v>
      </c>
      <c r="AB1092" s="228" t="str">
        <f t="shared" si="161"/>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9"/>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60"/>
        <v>0</v>
      </c>
      <c r="AB1093" s="228" t="str">
        <f t="shared" si="161"/>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9"/>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60"/>
        <v>0</v>
      </c>
      <c r="AB1094" s="228" t="str">
        <f t="shared" si="161"/>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9"/>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60"/>
        <v>0</v>
      </c>
      <c r="AB1095" s="228" t="str">
        <f t="shared" si="161"/>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9"/>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60"/>
        <v>0</v>
      </c>
      <c r="AB1096" s="228" t="str">
        <f t="shared" si="161"/>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9"/>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60"/>
        <v>0</v>
      </c>
      <c r="AB1097" s="228" t="str">
        <f t="shared" si="161"/>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9"/>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60"/>
        <v>0</v>
      </c>
      <c r="AB1098" s="228" t="str">
        <f t="shared" si="161"/>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9"/>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60"/>
        <v>0</v>
      </c>
      <c r="AB1099" s="228" t="str">
        <f t="shared" si="161"/>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9"/>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60"/>
        <v>0</v>
      </c>
      <c r="AB1100" s="228" t="str">
        <f t="shared" si="161"/>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9"/>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60"/>
        <v>0</v>
      </c>
      <c r="AB1101" s="228" t="str">
        <f t="shared" si="161"/>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9"/>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60"/>
        <v>0</v>
      </c>
      <c r="AB1102" s="228" t="str">
        <f t="shared" si="161"/>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9"/>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60"/>
        <v>0</v>
      </c>
      <c r="AB1103" s="228" t="str">
        <f t="shared" si="161"/>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9"/>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60"/>
        <v>0</v>
      </c>
      <c r="AB1104" s="228" t="str">
        <f t="shared" si="161"/>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9"/>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60"/>
        <v>0</v>
      </c>
      <c r="AB1105" s="228" t="str">
        <f t="shared" si="161"/>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9"/>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60"/>
        <v>0</v>
      </c>
      <c r="AB1106" s="228" t="str">
        <f t="shared" si="161"/>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9"/>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60"/>
        <v>0</v>
      </c>
      <c r="AB1107" s="228" t="str">
        <f t="shared" si="161"/>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9"/>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60"/>
        <v>0</v>
      </c>
      <c r="AB1108" s="228" t="str">
        <f t="shared" si="161"/>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9"/>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60"/>
        <v>0</v>
      </c>
      <c r="AB1109" s="228" t="str">
        <f t="shared" si="161"/>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9"/>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60"/>
        <v>0</v>
      </c>
      <c r="AB1110" s="228" t="str">
        <f t="shared" si="161"/>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9"/>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60"/>
        <v>0</v>
      </c>
      <c r="AB1111" s="228" t="str">
        <f t="shared" si="161"/>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9"/>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60"/>
        <v>0</v>
      </c>
      <c r="AB1112" s="228" t="str">
        <f t="shared" si="161"/>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9"/>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60"/>
        <v>0</v>
      </c>
      <c r="AB1113" s="228" t="str">
        <f t="shared" si="161"/>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9"/>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60"/>
        <v>0</v>
      </c>
      <c r="AB1114" s="228" t="str">
        <f t="shared" si="161"/>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9"/>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60"/>
        <v>0</v>
      </c>
      <c r="AB1115" s="228" t="str">
        <f t="shared" si="161"/>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ca="1" si="159"/>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ca="1" si="160"/>
        <v>0</v>
      </c>
      <c r="AB1116" s="228" t="str">
        <f t="shared" si="161"/>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9"/>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60"/>
        <v>0</v>
      </c>
      <c r="AB1117" s="228" t="str">
        <f t="shared" si="161"/>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9"/>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60"/>
        <v>0</v>
      </c>
      <c r="AB1118" s="228" t="str">
        <f t="shared" si="161"/>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9"/>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60"/>
        <v>0</v>
      </c>
      <c r="AB1119" s="228" t="str">
        <f t="shared" si="161"/>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9"/>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60"/>
        <v>0</v>
      </c>
      <c r="AB1120" s="228" t="str">
        <f t="shared" si="161"/>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9"/>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60"/>
        <v>0</v>
      </c>
      <c r="AB1121" s="228" t="str">
        <f t="shared" si="161"/>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ref="S1122:S1152" ca="1" si="162">IF(B1122="","",IF(ISERROR(MATCH($E1122,CL,0)),"Unknown",INDIRECT("'C'!$A$"&amp;MATCH($E1122,CL,0)+1)))</f>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ref="X1122:X1152" ca="1" si="163">IF(AND(C1122="Smelter not listed",OR(LEN(D1122)=0,LEN(E1122)=0)),1,0)</f>
        <v>0</v>
      </c>
      <c r="AB1122" s="228" t="str">
        <f t="shared" ref="AB1122:AB1152" si="164">B1122&amp;C1122</f>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62"/>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63"/>
        <v>0</v>
      </c>
      <c r="AB1123" s="228" t="str">
        <f t="shared" si="164"/>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62"/>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63"/>
        <v>0</v>
      </c>
      <c r="AB1124" s="228" t="str">
        <f t="shared" si="164"/>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62"/>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63"/>
        <v>0</v>
      </c>
      <c r="AB1125" s="228" t="str">
        <f t="shared" si="164"/>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62"/>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63"/>
        <v>0</v>
      </c>
      <c r="AB1126" s="228" t="str">
        <f t="shared" si="164"/>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62"/>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63"/>
        <v>0</v>
      </c>
      <c r="AB1127" s="228" t="str">
        <f t="shared" si="164"/>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62"/>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63"/>
        <v>0</v>
      </c>
      <c r="AB1128" s="228" t="str">
        <f t="shared" si="164"/>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62"/>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63"/>
        <v>0</v>
      </c>
      <c r="AB1129" s="228" t="str">
        <f t="shared" si="164"/>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62"/>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63"/>
        <v>0</v>
      </c>
      <c r="AB1130" s="228" t="str">
        <f t="shared" si="164"/>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62"/>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63"/>
        <v>0</v>
      </c>
      <c r="AB1131" s="228" t="str">
        <f t="shared" si="164"/>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62"/>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63"/>
        <v>0</v>
      </c>
      <c r="AB1132" s="228" t="str">
        <f t="shared" si="164"/>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62"/>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63"/>
        <v>0</v>
      </c>
      <c r="AB1133" s="228" t="str">
        <f t="shared" si="164"/>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62"/>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63"/>
        <v>0</v>
      </c>
      <c r="AB1134" s="228" t="str">
        <f t="shared" si="164"/>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62"/>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63"/>
        <v>0</v>
      </c>
      <c r="AB1135" s="228" t="str">
        <f t="shared" si="164"/>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62"/>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63"/>
        <v>0</v>
      </c>
      <c r="AB1136" s="228" t="str">
        <f t="shared" si="164"/>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62"/>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63"/>
        <v>0</v>
      </c>
      <c r="AB1137" s="228" t="str">
        <f t="shared" si="164"/>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62"/>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63"/>
        <v>0</v>
      </c>
      <c r="AB1138" s="228" t="str">
        <f t="shared" si="164"/>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62"/>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63"/>
        <v>0</v>
      </c>
      <c r="AB1139" s="228" t="str">
        <f t="shared" si="164"/>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62"/>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63"/>
        <v>0</v>
      </c>
      <c r="AB1140" s="228" t="str">
        <f t="shared" si="164"/>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62"/>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63"/>
        <v>0</v>
      </c>
      <c r="AB1141" s="228" t="str">
        <f t="shared" si="164"/>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62"/>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63"/>
        <v>0</v>
      </c>
      <c r="AB1142" s="228" t="str">
        <f t="shared" si="164"/>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62"/>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63"/>
        <v>0</v>
      </c>
      <c r="AB1143" s="228" t="str">
        <f t="shared" si="164"/>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62"/>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63"/>
        <v>0</v>
      </c>
      <c r="AB1144" s="228" t="str">
        <f t="shared" si="164"/>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62"/>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63"/>
        <v>0</v>
      </c>
      <c r="AB1145" s="228" t="str">
        <f t="shared" si="164"/>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62"/>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63"/>
        <v>0</v>
      </c>
      <c r="AB1146" s="228" t="str">
        <f t="shared" si="164"/>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ca="1" si="162"/>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ca="1" si="163"/>
        <v>0</v>
      </c>
      <c r="AB1147" s="228" t="str">
        <f t="shared" si="164"/>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ca="1" si="162"/>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ca="1" si="163"/>
        <v>0</v>
      </c>
      <c r="AB1148" s="228" t="str">
        <f t="shared" si="164"/>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2"/>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3"/>
        <v>0</v>
      </c>
      <c r="AB1149" s="228" t="str">
        <f t="shared" si="164"/>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2"/>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3"/>
        <v>0</v>
      </c>
      <c r="AB1150" s="228" t="str">
        <f t="shared" si="164"/>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2"/>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3"/>
        <v>0</v>
      </c>
      <c r="AB1151" s="228" t="str">
        <f t="shared" si="164"/>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2"/>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3"/>
        <v>0</v>
      </c>
      <c r="AB1152" s="228" t="str">
        <f t="shared" si="164"/>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ref="S1153" ca="1" si="165">IF(B1153="","",IF(ISERROR(MATCH($E1153,CL,0)),"Unknown",INDIRECT("'C'!$A$"&amp;MATCH($E1153,CL,0)+1)))</f>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ref="X1153" ca="1" si="166">IF(AND(C1153="Smelter not listed",OR(LEN(D1153)=0,LEN(E1153)=0)),1,0)</f>
        <v>0</v>
      </c>
      <c r="AB1153" s="228" t="str">
        <f t="shared" ref="AB1153" si="167">B1153&amp;C1153</f>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ref="S1154:S1185" ca="1" si="168">IF(B1154="","",IF(ISERROR(MATCH($E1154,CL,0)),"Unknown",INDIRECT("'C'!$A$"&amp;MATCH($E1154,CL,0)+1)))</f>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ref="X1154:X1185" ca="1" si="169">IF(AND(C1154="Smelter not listed",OR(LEN(D1154)=0,LEN(E1154)=0)),1,0)</f>
        <v>0</v>
      </c>
      <c r="AB1154" s="228" t="str">
        <f t="shared" ref="AB1154:AB1185" si="170">B1154&amp;C1154</f>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8"/>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9"/>
        <v>0</v>
      </c>
      <c r="AB1155" s="228" t="str">
        <f t="shared" si="170"/>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8"/>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9"/>
        <v>0</v>
      </c>
      <c r="AB1156" s="228" t="str">
        <f t="shared" si="170"/>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8"/>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9"/>
        <v>0</v>
      </c>
      <c r="AB1157" s="228" t="str">
        <f t="shared" si="170"/>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8"/>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9"/>
        <v>0</v>
      </c>
      <c r="AB1158" s="228" t="str">
        <f t="shared" si="170"/>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8"/>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9"/>
        <v>0</v>
      </c>
      <c r="AB1159" s="228" t="str">
        <f t="shared" si="170"/>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8"/>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9"/>
        <v>0</v>
      </c>
      <c r="AB1160" s="228" t="str">
        <f t="shared" si="170"/>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8"/>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9"/>
        <v>0</v>
      </c>
      <c r="AB1161" s="228" t="str">
        <f t="shared" si="170"/>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8"/>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9"/>
        <v>0</v>
      </c>
      <c r="AB1162" s="228" t="str">
        <f t="shared" si="170"/>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8"/>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9"/>
        <v>0</v>
      </c>
      <c r="AB1163" s="228" t="str">
        <f t="shared" si="170"/>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8"/>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9"/>
        <v>0</v>
      </c>
      <c r="AB1164" s="228" t="str">
        <f t="shared" si="170"/>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8"/>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9"/>
        <v>0</v>
      </c>
      <c r="AB1165" s="228" t="str">
        <f t="shared" si="170"/>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8"/>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9"/>
        <v>0</v>
      </c>
      <c r="AB1166" s="228" t="str">
        <f t="shared" si="170"/>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8"/>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9"/>
        <v>0</v>
      </c>
      <c r="AB1167" s="228" t="str">
        <f t="shared" si="170"/>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8"/>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9"/>
        <v>0</v>
      </c>
      <c r="AB1168" s="228" t="str">
        <f t="shared" si="170"/>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8"/>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9"/>
        <v>0</v>
      </c>
      <c r="AB1169" s="228" t="str">
        <f t="shared" si="170"/>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8"/>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9"/>
        <v>0</v>
      </c>
      <c r="AB1170" s="228" t="str">
        <f t="shared" si="170"/>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8"/>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9"/>
        <v>0</v>
      </c>
      <c r="AB1171" s="228" t="str">
        <f t="shared" si="170"/>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8"/>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9"/>
        <v>0</v>
      </c>
      <c r="AB1172" s="228" t="str">
        <f t="shared" si="170"/>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8"/>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9"/>
        <v>0</v>
      </c>
      <c r="AB1173" s="228" t="str">
        <f t="shared" si="170"/>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8"/>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9"/>
        <v>0</v>
      </c>
      <c r="AB1174" s="228" t="str">
        <f t="shared" si="170"/>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8"/>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9"/>
        <v>0</v>
      </c>
      <c r="AB1175" s="228" t="str">
        <f t="shared" si="170"/>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8"/>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9"/>
        <v>0</v>
      </c>
      <c r="AB1176" s="228" t="str">
        <f t="shared" si="170"/>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8"/>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9"/>
        <v>0</v>
      </c>
      <c r="AB1177" s="228" t="str">
        <f t="shared" si="170"/>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8"/>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9"/>
        <v>0</v>
      </c>
      <c r="AB1178" s="228" t="str">
        <f t="shared" si="170"/>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8"/>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9"/>
        <v>0</v>
      </c>
      <c r="AB1179" s="228" t="str">
        <f t="shared" si="170"/>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ca="1" si="168"/>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ca="1" si="169"/>
        <v>0</v>
      </c>
      <c r="AB1180" s="228" t="str">
        <f t="shared" si="170"/>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8"/>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9"/>
        <v>0</v>
      </c>
      <c r="AB1181" s="228" t="str">
        <f t="shared" si="170"/>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8"/>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9"/>
        <v>0</v>
      </c>
      <c r="AB1182" s="228" t="str">
        <f t="shared" si="170"/>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8"/>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9"/>
        <v>0</v>
      </c>
      <c r="AB1183" s="228" t="str">
        <f t="shared" si="170"/>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8"/>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9"/>
        <v>0</v>
      </c>
      <c r="AB1184" s="228" t="str">
        <f t="shared" si="170"/>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8"/>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9"/>
        <v>0</v>
      </c>
      <c r="AB1185" s="228" t="str">
        <f t="shared" si="170"/>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ref="S1186:S1216" ca="1" si="171">IF(B1186="","",IF(ISERROR(MATCH($E1186,CL,0)),"Unknown",INDIRECT("'C'!$A$"&amp;MATCH($E1186,CL,0)+1)))</f>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ref="X1186:X1216" ca="1" si="172">IF(AND(C1186="Smelter not listed",OR(LEN(D1186)=0,LEN(E1186)=0)),1,0)</f>
        <v>0</v>
      </c>
      <c r="AB1186" s="228" t="str">
        <f t="shared" ref="AB1186:AB1216" si="173">B1186&amp;C1186</f>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71"/>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72"/>
        <v>0</v>
      </c>
      <c r="AB1187" s="228" t="str">
        <f t="shared" si="173"/>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71"/>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72"/>
        <v>0</v>
      </c>
      <c r="AB1188" s="228" t="str">
        <f t="shared" si="173"/>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71"/>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72"/>
        <v>0</v>
      </c>
      <c r="AB1189" s="228" t="str">
        <f t="shared" si="173"/>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71"/>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72"/>
        <v>0</v>
      </c>
      <c r="AB1190" s="228" t="str">
        <f t="shared" si="173"/>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71"/>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72"/>
        <v>0</v>
      </c>
      <c r="AB1191" s="228" t="str">
        <f t="shared" si="173"/>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71"/>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72"/>
        <v>0</v>
      </c>
      <c r="AB1192" s="228" t="str">
        <f t="shared" si="173"/>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71"/>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72"/>
        <v>0</v>
      </c>
      <c r="AB1193" s="228" t="str">
        <f t="shared" si="173"/>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71"/>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72"/>
        <v>0</v>
      </c>
      <c r="AB1194" s="228" t="str">
        <f t="shared" si="173"/>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71"/>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72"/>
        <v>0</v>
      </c>
      <c r="AB1195" s="228" t="str">
        <f t="shared" si="173"/>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71"/>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72"/>
        <v>0</v>
      </c>
      <c r="AB1196" s="228" t="str">
        <f t="shared" si="173"/>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71"/>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72"/>
        <v>0</v>
      </c>
      <c r="AB1197" s="228" t="str">
        <f t="shared" si="173"/>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71"/>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72"/>
        <v>0</v>
      </c>
      <c r="AB1198" s="228" t="str">
        <f t="shared" si="173"/>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71"/>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72"/>
        <v>0</v>
      </c>
      <c r="AB1199" s="228" t="str">
        <f t="shared" si="173"/>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71"/>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72"/>
        <v>0</v>
      </c>
      <c r="AB1200" s="228" t="str">
        <f t="shared" si="173"/>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71"/>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72"/>
        <v>0</v>
      </c>
      <c r="AB1201" s="228" t="str">
        <f t="shared" si="173"/>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71"/>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72"/>
        <v>0</v>
      </c>
      <c r="AB1202" s="228" t="str">
        <f t="shared" si="173"/>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71"/>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72"/>
        <v>0</v>
      </c>
      <c r="AB1203" s="228" t="str">
        <f t="shared" si="173"/>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71"/>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72"/>
        <v>0</v>
      </c>
      <c r="AB1204" s="228" t="str">
        <f t="shared" si="173"/>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71"/>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72"/>
        <v>0</v>
      </c>
      <c r="AB1205" s="228" t="str">
        <f t="shared" si="173"/>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71"/>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72"/>
        <v>0</v>
      </c>
      <c r="AB1206" s="228" t="str">
        <f t="shared" si="173"/>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71"/>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72"/>
        <v>0</v>
      </c>
      <c r="AB1207" s="228" t="str">
        <f t="shared" si="173"/>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71"/>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72"/>
        <v>0</v>
      </c>
      <c r="AB1208" s="228" t="str">
        <f t="shared" si="173"/>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71"/>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72"/>
        <v>0</v>
      </c>
      <c r="AB1209" s="228" t="str">
        <f t="shared" si="173"/>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71"/>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72"/>
        <v>0</v>
      </c>
      <c r="AB1210" s="228" t="str">
        <f t="shared" si="173"/>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ca="1" si="171"/>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ca="1" si="172"/>
        <v>0</v>
      </c>
      <c r="AB1211" s="228" t="str">
        <f t="shared" si="173"/>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ca="1" si="171"/>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ca="1" si="172"/>
        <v>0</v>
      </c>
      <c r="AB1212" s="228" t="str">
        <f t="shared" si="173"/>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1"/>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2"/>
        <v>0</v>
      </c>
      <c r="AB1213" s="228" t="str">
        <f t="shared" si="173"/>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1"/>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2"/>
        <v>0</v>
      </c>
      <c r="AB1214" s="228" t="str">
        <f t="shared" si="173"/>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1"/>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2"/>
        <v>0</v>
      </c>
      <c r="AB1215" s="228" t="str">
        <f t="shared" si="173"/>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1"/>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2"/>
        <v>0</v>
      </c>
      <c r="AB1216" s="228" t="str">
        <f t="shared" si="173"/>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ref="S1217" ca="1" si="174">IF(B1217="","",IF(ISERROR(MATCH($E1217,CL,0)),"Unknown",INDIRECT("'C'!$A$"&amp;MATCH($E1217,CL,0)+1)))</f>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ref="X1217" ca="1" si="175">IF(AND(C1217="Smelter not listed",OR(LEN(D1217)=0,LEN(E1217)=0)),1,0)</f>
        <v>0</v>
      </c>
      <c r="AB1217" s="228" t="str">
        <f t="shared" ref="AB1217" si="176">B1217&amp;C1217</f>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ref="S1218:S1249" ca="1" si="177">IF(B1218="","",IF(ISERROR(MATCH($E1218,CL,0)),"Unknown",INDIRECT("'C'!$A$"&amp;MATCH($E1218,CL,0)+1)))</f>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ref="X1218:X1249" ca="1" si="178">IF(AND(C1218="Smelter not listed",OR(LEN(D1218)=0,LEN(E1218)=0)),1,0)</f>
        <v>0</v>
      </c>
      <c r="AB1218" s="228" t="str">
        <f t="shared" ref="AB1218:AB1249" si="179">B1218&amp;C1218</f>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7"/>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8"/>
        <v>0</v>
      </c>
      <c r="AB1219" s="228" t="str">
        <f t="shared" si="179"/>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7"/>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8"/>
        <v>0</v>
      </c>
      <c r="AB1220" s="228" t="str">
        <f t="shared" si="179"/>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7"/>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8"/>
        <v>0</v>
      </c>
      <c r="AB1221" s="228" t="str">
        <f t="shared" si="179"/>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7"/>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8"/>
        <v>0</v>
      </c>
      <c r="AB1222" s="228" t="str">
        <f t="shared" si="179"/>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7"/>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8"/>
        <v>0</v>
      </c>
      <c r="AB1223" s="228" t="str">
        <f t="shared" si="179"/>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7"/>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8"/>
        <v>0</v>
      </c>
      <c r="AB1224" s="228" t="str">
        <f t="shared" si="179"/>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7"/>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8"/>
        <v>0</v>
      </c>
      <c r="AB1225" s="228" t="str">
        <f t="shared" si="179"/>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7"/>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8"/>
        <v>0</v>
      </c>
      <c r="AB1226" s="228" t="str">
        <f t="shared" si="179"/>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7"/>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8"/>
        <v>0</v>
      </c>
      <c r="AB1227" s="228" t="str">
        <f t="shared" si="179"/>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7"/>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8"/>
        <v>0</v>
      </c>
      <c r="AB1228" s="228" t="str">
        <f t="shared" si="179"/>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7"/>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8"/>
        <v>0</v>
      </c>
      <c r="AB1229" s="228" t="str">
        <f t="shared" si="179"/>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7"/>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8"/>
        <v>0</v>
      </c>
      <c r="AB1230" s="228" t="str">
        <f t="shared" si="179"/>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7"/>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8"/>
        <v>0</v>
      </c>
      <c r="AB1231" s="228" t="str">
        <f t="shared" si="179"/>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7"/>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8"/>
        <v>0</v>
      </c>
      <c r="AB1232" s="228" t="str">
        <f t="shared" si="179"/>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7"/>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8"/>
        <v>0</v>
      </c>
      <c r="AB1233" s="228" t="str">
        <f t="shared" si="179"/>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7"/>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8"/>
        <v>0</v>
      </c>
      <c r="AB1234" s="228" t="str">
        <f t="shared" si="179"/>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7"/>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8"/>
        <v>0</v>
      </c>
      <c r="AB1235" s="228" t="str">
        <f t="shared" si="179"/>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7"/>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8"/>
        <v>0</v>
      </c>
      <c r="AB1236" s="228" t="str">
        <f t="shared" si="179"/>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7"/>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8"/>
        <v>0</v>
      </c>
      <c r="AB1237" s="228" t="str">
        <f t="shared" si="179"/>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7"/>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8"/>
        <v>0</v>
      </c>
      <c r="AB1238" s="228" t="str">
        <f t="shared" si="179"/>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7"/>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8"/>
        <v>0</v>
      </c>
      <c r="AB1239" s="228" t="str">
        <f t="shared" si="179"/>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7"/>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8"/>
        <v>0</v>
      </c>
      <c r="AB1240" s="228" t="str">
        <f t="shared" si="179"/>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7"/>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8"/>
        <v>0</v>
      </c>
      <c r="AB1241" s="228" t="str">
        <f t="shared" si="179"/>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7"/>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8"/>
        <v>0</v>
      </c>
      <c r="AB1242" s="228" t="str">
        <f t="shared" si="179"/>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7"/>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8"/>
        <v>0</v>
      </c>
      <c r="AB1243" s="228" t="str">
        <f t="shared" si="179"/>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ca="1" si="177"/>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ca="1" si="178"/>
        <v>0</v>
      </c>
      <c r="AB1244" s="228" t="str">
        <f t="shared" si="179"/>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7"/>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8"/>
        <v>0</v>
      </c>
      <c r="AB1245" s="228" t="str">
        <f t="shared" si="179"/>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7"/>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8"/>
        <v>0</v>
      </c>
      <c r="AB1246" s="228" t="str">
        <f t="shared" si="179"/>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7"/>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8"/>
        <v>0</v>
      </c>
      <c r="AB1247" s="228" t="str">
        <f t="shared" si="179"/>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7"/>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8"/>
        <v>0</v>
      </c>
      <c r="AB1248" s="228" t="str">
        <f t="shared" si="179"/>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7"/>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8"/>
        <v>0</v>
      </c>
      <c r="AB1249" s="228" t="str">
        <f t="shared" si="179"/>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ref="S1250:S1280" ca="1" si="180">IF(B1250="","",IF(ISERROR(MATCH($E1250,CL,0)),"Unknown",INDIRECT("'C'!$A$"&amp;MATCH($E1250,CL,0)+1)))</f>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ref="X1250:X1280" ca="1" si="181">IF(AND(C1250="Smelter not listed",OR(LEN(D1250)=0,LEN(E1250)=0)),1,0)</f>
        <v>0</v>
      </c>
      <c r="AB1250" s="228" t="str">
        <f t="shared" ref="AB1250:AB1280" si="182">B1250&amp;C1250</f>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80"/>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81"/>
        <v>0</v>
      </c>
      <c r="AB1251" s="228" t="str">
        <f t="shared" si="182"/>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80"/>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81"/>
        <v>0</v>
      </c>
      <c r="AB1252" s="228" t="str">
        <f t="shared" si="182"/>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80"/>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81"/>
        <v>0</v>
      </c>
      <c r="AB1253" s="228" t="str">
        <f t="shared" si="182"/>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80"/>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81"/>
        <v>0</v>
      </c>
      <c r="AB1254" s="228" t="str">
        <f t="shared" si="182"/>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80"/>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81"/>
        <v>0</v>
      </c>
      <c r="AB1255" s="228" t="str">
        <f t="shared" si="182"/>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80"/>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81"/>
        <v>0</v>
      </c>
      <c r="AB1256" s="228" t="str">
        <f t="shared" si="182"/>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80"/>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81"/>
        <v>0</v>
      </c>
      <c r="AB1257" s="228" t="str">
        <f t="shared" si="182"/>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80"/>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81"/>
        <v>0</v>
      </c>
      <c r="AB1258" s="228" t="str">
        <f t="shared" si="182"/>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80"/>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81"/>
        <v>0</v>
      </c>
      <c r="AB1259" s="228" t="str">
        <f t="shared" si="182"/>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80"/>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81"/>
        <v>0</v>
      </c>
      <c r="AB1260" s="228" t="str">
        <f t="shared" si="182"/>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80"/>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81"/>
        <v>0</v>
      </c>
      <c r="AB1261" s="228" t="str">
        <f t="shared" si="182"/>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80"/>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81"/>
        <v>0</v>
      </c>
      <c r="AB1262" s="228" t="str">
        <f t="shared" si="182"/>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80"/>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81"/>
        <v>0</v>
      </c>
      <c r="AB1263" s="228" t="str">
        <f t="shared" si="182"/>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80"/>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81"/>
        <v>0</v>
      </c>
      <c r="AB1264" s="228" t="str">
        <f t="shared" si="182"/>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80"/>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81"/>
        <v>0</v>
      </c>
      <c r="AB1265" s="228" t="str">
        <f t="shared" si="182"/>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80"/>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81"/>
        <v>0</v>
      </c>
      <c r="AB1266" s="228" t="str">
        <f t="shared" si="182"/>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80"/>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81"/>
        <v>0</v>
      </c>
      <c r="AB1267" s="228" t="str">
        <f t="shared" si="182"/>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80"/>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81"/>
        <v>0</v>
      </c>
      <c r="AB1268" s="228" t="str">
        <f t="shared" si="182"/>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80"/>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81"/>
        <v>0</v>
      </c>
      <c r="AB1269" s="228" t="str">
        <f t="shared" si="182"/>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80"/>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81"/>
        <v>0</v>
      </c>
      <c r="AB1270" s="228" t="str">
        <f t="shared" si="182"/>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80"/>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81"/>
        <v>0</v>
      </c>
      <c r="AB1271" s="228" t="str">
        <f t="shared" si="182"/>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80"/>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81"/>
        <v>0</v>
      </c>
      <c r="AB1272" s="228" t="str">
        <f t="shared" si="182"/>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80"/>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81"/>
        <v>0</v>
      </c>
      <c r="AB1273" s="228" t="str">
        <f t="shared" si="182"/>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80"/>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81"/>
        <v>0</v>
      </c>
      <c r="AB1274" s="228" t="str">
        <f t="shared" si="182"/>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ca="1" si="180"/>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ca="1" si="181"/>
        <v>0</v>
      </c>
      <c r="AB1275" s="228" t="str">
        <f t="shared" si="182"/>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ca="1" si="180"/>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ca="1" si="181"/>
        <v>0</v>
      </c>
      <c r="AB1276" s="228" t="str">
        <f t="shared" si="182"/>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0"/>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1"/>
        <v>0</v>
      </c>
      <c r="AB1277" s="228" t="str">
        <f t="shared" si="182"/>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0"/>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1"/>
        <v>0</v>
      </c>
      <c r="AB1278" s="228" t="str">
        <f t="shared" si="182"/>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0"/>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1"/>
        <v>0</v>
      </c>
      <c r="AB1279" s="228" t="str">
        <f t="shared" si="182"/>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0"/>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1"/>
        <v>0</v>
      </c>
      <c r="AB1280" s="228" t="str">
        <f t="shared" si="182"/>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ref="S1281" ca="1" si="183">IF(B1281="","",IF(ISERROR(MATCH($E1281,CL,0)),"Unknown",INDIRECT("'C'!$A$"&amp;MATCH($E1281,CL,0)+1)))</f>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ref="X1281" ca="1" si="184">IF(AND(C1281="Smelter not listed",OR(LEN(D1281)=0,LEN(E1281)=0)),1,0)</f>
        <v>0</v>
      </c>
      <c r="AB1281" s="228" t="str">
        <f t="shared" ref="AB1281" si="185">B1281&amp;C1281</f>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ref="S1282:S1313" ca="1" si="186">IF(B1282="","",IF(ISERROR(MATCH($E1282,CL,0)),"Unknown",INDIRECT("'C'!$A$"&amp;MATCH($E1282,CL,0)+1)))</f>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ref="X1282:X1313" ca="1" si="187">IF(AND(C1282="Smelter not listed",OR(LEN(D1282)=0,LEN(E1282)=0)),1,0)</f>
        <v>0</v>
      </c>
      <c r="AB1282" s="228" t="str">
        <f t="shared" ref="AB1282:AB1313" si="188">B1282&amp;C1282</f>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6"/>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7"/>
        <v>0</v>
      </c>
      <c r="AB1283" s="228" t="str">
        <f t="shared" si="188"/>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6"/>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7"/>
        <v>0</v>
      </c>
      <c r="AB1284" s="228" t="str">
        <f t="shared" si="188"/>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6"/>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7"/>
        <v>0</v>
      </c>
      <c r="AB1285" s="228" t="str">
        <f t="shared" si="188"/>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6"/>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7"/>
        <v>0</v>
      </c>
      <c r="AB1286" s="228" t="str">
        <f t="shared" si="188"/>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6"/>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7"/>
        <v>0</v>
      </c>
      <c r="AB1287" s="228" t="str">
        <f t="shared" si="188"/>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6"/>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7"/>
        <v>0</v>
      </c>
      <c r="AB1288" s="228" t="str">
        <f t="shared" si="188"/>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6"/>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7"/>
        <v>0</v>
      </c>
      <c r="AB1289" s="228" t="str">
        <f t="shared" si="188"/>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6"/>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7"/>
        <v>0</v>
      </c>
      <c r="AB1290" s="228" t="str">
        <f t="shared" si="188"/>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6"/>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7"/>
        <v>0</v>
      </c>
      <c r="AB1291" s="228" t="str">
        <f t="shared" si="188"/>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6"/>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7"/>
        <v>0</v>
      </c>
      <c r="AB1292" s="228" t="str">
        <f t="shared" si="188"/>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6"/>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7"/>
        <v>0</v>
      </c>
      <c r="AB1293" s="228" t="str">
        <f t="shared" si="188"/>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6"/>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7"/>
        <v>0</v>
      </c>
      <c r="AB1294" s="228" t="str">
        <f t="shared" si="188"/>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6"/>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7"/>
        <v>0</v>
      </c>
      <c r="AB1295" s="228" t="str">
        <f t="shared" si="188"/>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6"/>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7"/>
        <v>0</v>
      </c>
      <c r="AB1296" s="228" t="str">
        <f t="shared" si="188"/>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6"/>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7"/>
        <v>0</v>
      </c>
      <c r="AB1297" s="228" t="str">
        <f t="shared" si="188"/>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6"/>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7"/>
        <v>0</v>
      </c>
      <c r="AB1298" s="228" t="str">
        <f t="shared" si="188"/>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6"/>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7"/>
        <v>0</v>
      </c>
      <c r="AB1299" s="228" t="str">
        <f t="shared" si="188"/>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6"/>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7"/>
        <v>0</v>
      </c>
      <c r="AB1300" s="228" t="str">
        <f t="shared" si="188"/>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6"/>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7"/>
        <v>0</v>
      </c>
      <c r="AB1301" s="228" t="str">
        <f t="shared" si="188"/>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6"/>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7"/>
        <v>0</v>
      </c>
      <c r="AB1302" s="228" t="str">
        <f t="shared" si="188"/>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6"/>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7"/>
        <v>0</v>
      </c>
      <c r="AB1303" s="228" t="str">
        <f t="shared" si="188"/>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6"/>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7"/>
        <v>0</v>
      </c>
      <c r="AB1304" s="228" t="str">
        <f t="shared" si="188"/>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6"/>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7"/>
        <v>0</v>
      </c>
      <c r="AB1305" s="228" t="str">
        <f t="shared" si="188"/>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6"/>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7"/>
        <v>0</v>
      </c>
      <c r="AB1306" s="228" t="str">
        <f t="shared" si="188"/>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6"/>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7"/>
        <v>0</v>
      </c>
      <c r="AB1307" s="228" t="str">
        <f t="shared" si="188"/>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ca="1" si="186"/>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ca="1" si="187"/>
        <v>0</v>
      </c>
      <c r="AB1308" s="228" t="str">
        <f t="shared" si="188"/>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6"/>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7"/>
        <v>0</v>
      </c>
      <c r="AB1309" s="228" t="str">
        <f t="shared" si="188"/>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6"/>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7"/>
        <v>0</v>
      </c>
      <c r="AB1310" s="228" t="str">
        <f t="shared" si="188"/>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6"/>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7"/>
        <v>0</v>
      </c>
      <c r="AB1311" s="228" t="str">
        <f t="shared" si="188"/>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6"/>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7"/>
        <v>0</v>
      </c>
      <c r="AB1312" s="228" t="str">
        <f t="shared" si="188"/>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6"/>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7"/>
        <v>0</v>
      </c>
      <c r="AB1313" s="228" t="str">
        <f t="shared" si="188"/>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ref="S1314:S1344" ca="1" si="189">IF(B1314="","",IF(ISERROR(MATCH($E1314,CL,0)),"Unknown",INDIRECT("'C'!$A$"&amp;MATCH($E1314,CL,0)+1)))</f>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ref="X1314:X1344" ca="1" si="190">IF(AND(C1314="Smelter not listed",OR(LEN(D1314)=0,LEN(E1314)=0)),1,0)</f>
        <v>0</v>
      </c>
      <c r="AB1314" s="228" t="str">
        <f t="shared" ref="AB1314:AB1344" si="191">B1314&amp;C1314</f>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9"/>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90"/>
        <v>0</v>
      </c>
      <c r="AB1315" s="228" t="str">
        <f t="shared" si="191"/>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9"/>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90"/>
        <v>0</v>
      </c>
      <c r="AB1316" s="228" t="str">
        <f t="shared" si="191"/>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9"/>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90"/>
        <v>0</v>
      </c>
      <c r="AB1317" s="228" t="str">
        <f t="shared" si="191"/>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9"/>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90"/>
        <v>0</v>
      </c>
      <c r="AB1318" s="228" t="str">
        <f t="shared" si="191"/>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9"/>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90"/>
        <v>0</v>
      </c>
      <c r="AB1319" s="228" t="str">
        <f t="shared" si="191"/>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9"/>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90"/>
        <v>0</v>
      </c>
      <c r="AB1320" s="228" t="str">
        <f t="shared" si="191"/>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9"/>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90"/>
        <v>0</v>
      </c>
      <c r="AB1321" s="228" t="str">
        <f t="shared" si="191"/>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9"/>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90"/>
        <v>0</v>
      </c>
      <c r="AB1322" s="228" t="str">
        <f t="shared" si="191"/>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9"/>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90"/>
        <v>0</v>
      </c>
      <c r="AB1323" s="228" t="str">
        <f t="shared" si="191"/>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9"/>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90"/>
        <v>0</v>
      </c>
      <c r="AB1324" s="228" t="str">
        <f t="shared" si="191"/>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9"/>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90"/>
        <v>0</v>
      </c>
      <c r="AB1325" s="228" t="str">
        <f t="shared" si="191"/>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9"/>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90"/>
        <v>0</v>
      </c>
      <c r="AB1326" s="228" t="str">
        <f t="shared" si="191"/>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9"/>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90"/>
        <v>0</v>
      </c>
      <c r="AB1327" s="228" t="str">
        <f t="shared" si="191"/>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9"/>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90"/>
        <v>0</v>
      </c>
      <c r="AB1328" s="228" t="str">
        <f t="shared" si="191"/>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9"/>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90"/>
        <v>0</v>
      </c>
      <c r="AB1329" s="228" t="str">
        <f t="shared" si="191"/>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9"/>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90"/>
        <v>0</v>
      </c>
      <c r="AB1330" s="228" t="str">
        <f t="shared" si="191"/>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9"/>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90"/>
        <v>0</v>
      </c>
      <c r="AB1331" s="228" t="str">
        <f t="shared" si="191"/>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9"/>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90"/>
        <v>0</v>
      </c>
      <c r="AB1332" s="228" t="str">
        <f t="shared" si="191"/>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9"/>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90"/>
        <v>0</v>
      </c>
      <c r="AB1333" s="228" t="str">
        <f t="shared" si="191"/>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9"/>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90"/>
        <v>0</v>
      </c>
      <c r="AB1334" s="228" t="str">
        <f t="shared" si="191"/>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9"/>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90"/>
        <v>0</v>
      </c>
      <c r="AB1335" s="228" t="str">
        <f t="shared" si="191"/>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9"/>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90"/>
        <v>0</v>
      </c>
      <c r="AB1336" s="228" t="str">
        <f t="shared" si="191"/>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9"/>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90"/>
        <v>0</v>
      </c>
      <c r="AB1337" s="228" t="str">
        <f t="shared" si="191"/>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9"/>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90"/>
        <v>0</v>
      </c>
      <c r="AB1338" s="228" t="str">
        <f t="shared" si="191"/>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ca="1" si="189"/>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ca="1" si="190"/>
        <v>0</v>
      </c>
      <c r="AB1339" s="228" t="str">
        <f t="shared" si="191"/>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ca="1" si="189"/>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ca="1" si="190"/>
        <v>0</v>
      </c>
      <c r="AB1340" s="228" t="str">
        <f t="shared" si="191"/>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89"/>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0"/>
        <v>0</v>
      </c>
      <c r="AB1341" s="228" t="str">
        <f t="shared" si="191"/>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89"/>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0"/>
        <v>0</v>
      </c>
      <c r="AB1342" s="228" t="str">
        <f t="shared" si="191"/>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89"/>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0"/>
        <v>0</v>
      </c>
      <c r="AB1343" s="228" t="str">
        <f t="shared" si="191"/>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89"/>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0"/>
        <v>0</v>
      </c>
      <c r="AB1344" s="228" t="str">
        <f t="shared" si="191"/>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ref="S1345" ca="1" si="192">IF(B1345="","",IF(ISERROR(MATCH($E1345,CL,0)),"Unknown",INDIRECT("'C'!$A$"&amp;MATCH($E1345,CL,0)+1)))</f>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ref="X1345" ca="1" si="193">IF(AND(C1345="Smelter not listed",OR(LEN(D1345)=0,LEN(E1345)=0)),1,0)</f>
        <v>0</v>
      </c>
      <c r="AB1345" s="228" t="str">
        <f t="shared" ref="AB1345" si="194">B1345&amp;C1345</f>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ref="S1346:S1377" ca="1" si="195">IF(B1346="","",IF(ISERROR(MATCH($E1346,CL,0)),"Unknown",INDIRECT("'C'!$A$"&amp;MATCH($E1346,CL,0)+1)))</f>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ref="X1346:X1377" ca="1" si="196">IF(AND(C1346="Smelter not listed",OR(LEN(D1346)=0,LEN(E1346)=0)),1,0)</f>
        <v>0</v>
      </c>
      <c r="AB1346" s="228" t="str">
        <f t="shared" ref="AB1346:AB1377" si="197">B1346&amp;C1346</f>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5"/>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6"/>
        <v>0</v>
      </c>
      <c r="AB1347" s="228" t="str">
        <f t="shared" si="197"/>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5"/>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6"/>
        <v>0</v>
      </c>
      <c r="AB1348" s="228" t="str">
        <f t="shared" si="197"/>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5"/>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6"/>
        <v>0</v>
      </c>
      <c r="AB1349" s="228" t="str">
        <f t="shared" si="197"/>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5"/>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6"/>
        <v>0</v>
      </c>
      <c r="AB1350" s="228" t="str">
        <f t="shared" si="197"/>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5"/>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6"/>
        <v>0</v>
      </c>
      <c r="AB1351" s="228" t="str">
        <f t="shared" si="197"/>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5"/>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6"/>
        <v>0</v>
      </c>
      <c r="AB1352" s="228" t="str">
        <f t="shared" si="197"/>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5"/>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6"/>
        <v>0</v>
      </c>
      <c r="AB1353" s="228" t="str">
        <f t="shared" si="197"/>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5"/>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6"/>
        <v>0</v>
      </c>
      <c r="AB1354" s="228" t="str">
        <f t="shared" si="197"/>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5"/>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6"/>
        <v>0</v>
      </c>
      <c r="AB1355" s="228" t="str">
        <f t="shared" si="197"/>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5"/>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6"/>
        <v>0</v>
      </c>
      <c r="AB1356" s="228" t="str">
        <f t="shared" si="197"/>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5"/>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6"/>
        <v>0</v>
      </c>
      <c r="AB1357" s="228" t="str">
        <f t="shared" si="197"/>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5"/>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6"/>
        <v>0</v>
      </c>
      <c r="AB1358" s="228" t="str">
        <f t="shared" si="197"/>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5"/>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6"/>
        <v>0</v>
      </c>
      <c r="AB1359" s="228" t="str">
        <f t="shared" si="197"/>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5"/>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6"/>
        <v>0</v>
      </c>
      <c r="AB1360" s="228" t="str">
        <f t="shared" si="197"/>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5"/>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6"/>
        <v>0</v>
      </c>
      <c r="AB1361" s="228" t="str">
        <f t="shared" si="197"/>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5"/>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6"/>
        <v>0</v>
      </c>
      <c r="AB1362" s="228" t="str">
        <f t="shared" si="197"/>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5"/>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6"/>
        <v>0</v>
      </c>
      <c r="AB1363" s="228" t="str">
        <f t="shared" si="197"/>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5"/>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6"/>
        <v>0</v>
      </c>
      <c r="AB1364" s="228" t="str">
        <f t="shared" si="197"/>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5"/>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6"/>
        <v>0</v>
      </c>
      <c r="AB1365" s="228" t="str">
        <f t="shared" si="197"/>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5"/>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6"/>
        <v>0</v>
      </c>
      <c r="AB1366" s="228" t="str">
        <f t="shared" si="197"/>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5"/>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6"/>
        <v>0</v>
      </c>
      <c r="AB1367" s="228" t="str">
        <f t="shared" si="197"/>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5"/>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6"/>
        <v>0</v>
      </c>
      <c r="AB1368" s="228" t="str">
        <f t="shared" si="197"/>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5"/>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6"/>
        <v>0</v>
      </c>
      <c r="AB1369" s="228" t="str">
        <f t="shared" si="197"/>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5"/>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6"/>
        <v>0</v>
      </c>
      <c r="AB1370" s="228" t="str">
        <f t="shared" si="197"/>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5"/>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6"/>
        <v>0</v>
      </c>
      <c r="AB1371" s="228" t="str">
        <f t="shared" si="197"/>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ca="1" si="195"/>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ca="1" si="196"/>
        <v>0</v>
      </c>
      <c r="AB1372" s="228" t="str">
        <f t="shared" si="197"/>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5"/>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6"/>
        <v>0</v>
      </c>
      <c r="AB1373" s="228" t="str">
        <f t="shared" si="197"/>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5"/>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6"/>
        <v>0</v>
      </c>
      <c r="AB1374" s="228" t="str">
        <f t="shared" si="197"/>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5"/>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6"/>
        <v>0</v>
      </c>
      <c r="AB1375" s="228" t="str">
        <f t="shared" si="197"/>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5"/>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6"/>
        <v>0</v>
      </c>
      <c r="AB1376" s="228" t="str">
        <f t="shared" si="197"/>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5"/>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6"/>
        <v>0</v>
      </c>
      <c r="AB1377" s="228" t="str">
        <f t="shared" si="197"/>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ref="S1378:S1408" ca="1" si="198">IF(B1378="","",IF(ISERROR(MATCH($E1378,CL,0)),"Unknown",INDIRECT("'C'!$A$"&amp;MATCH($E1378,CL,0)+1)))</f>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ref="X1378:X1408" ca="1" si="199">IF(AND(C1378="Smelter not listed",OR(LEN(D1378)=0,LEN(E1378)=0)),1,0)</f>
        <v>0</v>
      </c>
      <c r="AB1378" s="228" t="str">
        <f t="shared" ref="AB1378:AB1408" si="200">B1378&amp;C1378</f>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8"/>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9"/>
        <v>0</v>
      </c>
      <c r="AB1379" s="228" t="str">
        <f t="shared" si="200"/>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8"/>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9"/>
        <v>0</v>
      </c>
      <c r="AB1380" s="228" t="str">
        <f t="shared" si="200"/>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8"/>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9"/>
        <v>0</v>
      </c>
      <c r="AB1381" s="228" t="str">
        <f t="shared" si="200"/>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8"/>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9"/>
        <v>0</v>
      </c>
      <c r="AB1382" s="228" t="str">
        <f t="shared" si="200"/>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8"/>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9"/>
        <v>0</v>
      </c>
      <c r="AB1383" s="228" t="str">
        <f t="shared" si="200"/>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8"/>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9"/>
        <v>0</v>
      </c>
      <c r="AB1384" s="228" t="str">
        <f t="shared" si="200"/>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8"/>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9"/>
        <v>0</v>
      </c>
      <c r="AB1385" s="228" t="str">
        <f t="shared" si="200"/>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8"/>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9"/>
        <v>0</v>
      </c>
      <c r="AB1386" s="228" t="str">
        <f t="shared" si="200"/>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8"/>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9"/>
        <v>0</v>
      </c>
      <c r="AB1387" s="228" t="str">
        <f t="shared" si="200"/>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8"/>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9"/>
        <v>0</v>
      </c>
      <c r="AB1388" s="228" t="str">
        <f t="shared" si="200"/>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8"/>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9"/>
        <v>0</v>
      </c>
      <c r="AB1389" s="228" t="str">
        <f t="shared" si="200"/>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8"/>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9"/>
        <v>0</v>
      </c>
      <c r="AB1390" s="228" t="str">
        <f t="shared" si="200"/>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8"/>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9"/>
        <v>0</v>
      </c>
      <c r="AB1391" s="228" t="str">
        <f t="shared" si="200"/>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8"/>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9"/>
        <v>0</v>
      </c>
      <c r="AB1392" s="228" t="str">
        <f t="shared" si="200"/>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8"/>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9"/>
        <v>0</v>
      </c>
      <c r="AB1393" s="228" t="str">
        <f t="shared" si="200"/>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8"/>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9"/>
        <v>0</v>
      </c>
      <c r="AB1394" s="228" t="str">
        <f t="shared" si="200"/>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8"/>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9"/>
        <v>0</v>
      </c>
      <c r="AB1395" s="228" t="str">
        <f t="shared" si="200"/>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8"/>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9"/>
        <v>0</v>
      </c>
      <c r="AB1396" s="228" t="str">
        <f t="shared" si="200"/>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8"/>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9"/>
        <v>0</v>
      </c>
      <c r="AB1397" s="228" t="str">
        <f t="shared" si="200"/>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8"/>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9"/>
        <v>0</v>
      </c>
      <c r="AB1398" s="228" t="str">
        <f t="shared" si="200"/>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8"/>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9"/>
        <v>0</v>
      </c>
      <c r="AB1399" s="228" t="str">
        <f t="shared" si="200"/>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8"/>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9"/>
        <v>0</v>
      </c>
      <c r="AB1400" s="228" t="str">
        <f t="shared" si="200"/>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8"/>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9"/>
        <v>0</v>
      </c>
      <c r="AB1401" s="228" t="str">
        <f t="shared" si="200"/>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8"/>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9"/>
        <v>0</v>
      </c>
      <c r="AB1402" s="228" t="str">
        <f t="shared" si="200"/>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ca="1" si="198"/>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ca="1" si="199"/>
        <v>0</v>
      </c>
      <c r="AB1403" s="228" t="str">
        <f t="shared" si="200"/>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ca="1" si="198"/>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ca="1" si="199"/>
        <v>0</v>
      </c>
      <c r="AB1404" s="228" t="str">
        <f t="shared" si="200"/>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198"/>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199"/>
        <v>0</v>
      </c>
      <c r="AB1405" s="228" t="str">
        <f t="shared" si="200"/>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198"/>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199"/>
        <v>0</v>
      </c>
      <c r="AB1406" s="228" t="str">
        <f t="shared" si="200"/>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198"/>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199"/>
        <v>0</v>
      </c>
      <c r="AB1407" s="228" t="str">
        <f t="shared" si="200"/>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198"/>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199"/>
        <v>0</v>
      </c>
      <c r="AB1408" s="228" t="str">
        <f t="shared" si="200"/>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ref="S1409" ca="1" si="201">IF(B1409="","",IF(ISERROR(MATCH($E1409,CL,0)),"Unknown",INDIRECT("'C'!$A$"&amp;MATCH($E1409,CL,0)+1)))</f>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ref="X1409" ca="1" si="202">IF(AND(C1409="Smelter not listed",OR(LEN(D1409)=0,LEN(E1409)=0)),1,0)</f>
        <v>0</v>
      </c>
      <c r="AB1409" s="228" t="str">
        <f t="shared" ref="AB1409" si="203">B1409&amp;C1409</f>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ref="S1410:S1441" ca="1" si="204">IF(B1410="","",IF(ISERROR(MATCH($E1410,CL,0)),"Unknown",INDIRECT("'C'!$A$"&amp;MATCH($E1410,CL,0)+1)))</f>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ref="X1410:X1441" ca="1" si="205">IF(AND(C1410="Smelter not listed",OR(LEN(D1410)=0,LEN(E1410)=0)),1,0)</f>
        <v>0</v>
      </c>
      <c r="AB1410" s="228" t="str">
        <f t="shared" ref="AB1410:AB1441" si="206">B1410&amp;C1410</f>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4"/>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5"/>
        <v>0</v>
      </c>
      <c r="AB1411" s="228" t="str">
        <f t="shared" si="206"/>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4"/>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5"/>
        <v>0</v>
      </c>
      <c r="AB1412" s="228" t="str">
        <f t="shared" si="206"/>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4"/>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5"/>
        <v>0</v>
      </c>
      <c r="AB1413" s="228" t="str">
        <f t="shared" si="206"/>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4"/>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5"/>
        <v>0</v>
      </c>
      <c r="AB1414" s="228" t="str">
        <f t="shared" si="206"/>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4"/>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5"/>
        <v>0</v>
      </c>
      <c r="AB1415" s="228" t="str">
        <f t="shared" si="206"/>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4"/>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5"/>
        <v>0</v>
      </c>
      <c r="AB1416" s="228" t="str">
        <f t="shared" si="206"/>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4"/>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5"/>
        <v>0</v>
      </c>
      <c r="AB1417" s="228" t="str">
        <f t="shared" si="206"/>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4"/>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5"/>
        <v>0</v>
      </c>
      <c r="AB1418" s="228" t="str">
        <f t="shared" si="206"/>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4"/>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5"/>
        <v>0</v>
      </c>
      <c r="AB1419" s="228" t="str">
        <f t="shared" si="206"/>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4"/>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5"/>
        <v>0</v>
      </c>
      <c r="AB1420" s="228" t="str">
        <f t="shared" si="206"/>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4"/>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5"/>
        <v>0</v>
      </c>
      <c r="AB1421" s="228" t="str">
        <f t="shared" si="206"/>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4"/>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5"/>
        <v>0</v>
      </c>
      <c r="AB1422" s="228" t="str">
        <f t="shared" si="206"/>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4"/>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5"/>
        <v>0</v>
      </c>
      <c r="AB1423" s="228" t="str">
        <f t="shared" si="206"/>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4"/>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5"/>
        <v>0</v>
      </c>
      <c r="AB1424" s="228" t="str">
        <f t="shared" si="206"/>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4"/>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5"/>
        <v>0</v>
      </c>
      <c r="AB1425" s="228" t="str">
        <f t="shared" si="206"/>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4"/>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5"/>
        <v>0</v>
      </c>
      <c r="AB1426" s="228" t="str">
        <f t="shared" si="206"/>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4"/>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5"/>
        <v>0</v>
      </c>
      <c r="AB1427" s="228" t="str">
        <f t="shared" si="206"/>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4"/>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5"/>
        <v>0</v>
      </c>
      <c r="AB1428" s="228" t="str">
        <f t="shared" si="206"/>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4"/>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5"/>
        <v>0</v>
      </c>
      <c r="AB1429" s="228" t="str">
        <f t="shared" si="206"/>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4"/>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5"/>
        <v>0</v>
      </c>
      <c r="AB1430" s="228" t="str">
        <f t="shared" si="206"/>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4"/>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5"/>
        <v>0</v>
      </c>
      <c r="AB1431" s="228" t="str">
        <f t="shared" si="206"/>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4"/>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5"/>
        <v>0</v>
      </c>
      <c r="AB1432" s="228" t="str">
        <f t="shared" si="206"/>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4"/>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5"/>
        <v>0</v>
      </c>
      <c r="AB1433" s="228" t="str">
        <f t="shared" si="206"/>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4"/>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5"/>
        <v>0</v>
      </c>
      <c r="AB1434" s="228" t="str">
        <f t="shared" si="206"/>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4"/>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5"/>
        <v>0</v>
      </c>
      <c r="AB1435" s="228" t="str">
        <f t="shared" si="206"/>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ca="1" si="204"/>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ca="1" si="205"/>
        <v>0</v>
      </c>
      <c r="AB1436" s="228" t="str">
        <f t="shared" si="206"/>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4"/>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5"/>
        <v>0</v>
      </c>
      <c r="AB1437" s="228" t="str">
        <f t="shared" si="206"/>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4"/>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5"/>
        <v>0</v>
      </c>
      <c r="AB1438" s="228" t="str">
        <f t="shared" si="206"/>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4"/>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5"/>
        <v>0</v>
      </c>
      <c r="AB1439" s="228" t="str">
        <f t="shared" si="206"/>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4"/>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5"/>
        <v>0</v>
      </c>
      <c r="AB1440" s="228" t="str">
        <f t="shared" si="206"/>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4"/>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5"/>
        <v>0</v>
      </c>
      <c r="AB1441" s="228" t="str">
        <f t="shared" si="206"/>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ref="S1442:S1472" ca="1" si="207">IF(B1442="","",IF(ISERROR(MATCH($E1442,CL,0)),"Unknown",INDIRECT("'C'!$A$"&amp;MATCH($E1442,CL,0)+1)))</f>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ref="X1442:X1472" ca="1" si="208">IF(AND(C1442="Smelter not listed",OR(LEN(D1442)=0,LEN(E1442)=0)),1,0)</f>
        <v>0</v>
      </c>
      <c r="AB1442" s="228" t="str">
        <f t="shared" ref="AB1442:AB1472" si="209">B1442&amp;C1442</f>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7"/>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8"/>
        <v>0</v>
      </c>
      <c r="AB1443" s="228" t="str">
        <f t="shared" si="209"/>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7"/>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8"/>
        <v>0</v>
      </c>
      <c r="AB1444" s="228" t="str">
        <f t="shared" si="209"/>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7"/>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8"/>
        <v>0</v>
      </c>
      <c r="AB1445" s="228" t="str">
        <f t="shared" si="209"/>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7"/>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8"/>
        <v>0</v>
      </c>
      <c r="AB1446" s="228" t="str">
        <f t="shared" si="209"/>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7"/>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8"/>
        <v>0</v>
      </c>
      <c r="AB1447" s="228" t="str">
        <f t="shared" si="209"/>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7"/>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8"/>
        <v>0</v>
      </c>
      <c r="AB1448" s="228" t="str">
        <f t="shared" si="209"/>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7"/>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8"/>
        <v>0</v>
      </c>
      <c r="AB1449" s="228" t="str">
        <f t="shared" si="209"/>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7"/>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8"/>
        <v>0</v>
      </c>
      <c r="AB1450" s="228" t="str">
        <f t="shared" si="209"/>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7"/>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8"/>
        <v>0</v>
      </c>
      <c r="AB1451" s="228" t="str">
        <f t="shared" si="209"/>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7"/>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8"/>
        <v>0</v>
      </c>
      <c r="AB1452" s="228" t="str">
        <f t="shared" si="209"/>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7"/>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8"/>
        <v>0</v>
      </c>
      <c r="AB1453" s="228" t="str">
        <f t="shared" si="209"/>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7"/>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8"/>
        <v>0</v>
      </c>
      <c r="AB1454" s="228" t="str">
        <f t="shared" si="209"/>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7"/>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8"/>
        <v>0</v>
      </c>
      <c r="AB1455" s="228" t="str">
        <f t="shared" si="209"/>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7"/>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8"/>
        <v>0</v>
      </c>
      <c r="AB1456" s="228" t="str">
        <f t="shared" si="209"/>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7"/>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8"/>
        <v>0</v>
      </c>
      <c r="AB1457" s="228" t="str">
        <f t="shared" si="209"/>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7"/>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8"/>
        <v>0</v>
      </c>
      <c r="AB1458" s="228" t="str">
        <f t="shared" si="209"/>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7"/>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8"/>
        <v>0</v>
      </c>
      <c r="AB1459" s="228" t="str">
        <f t="shared" si="209"/>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7"/>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8"/>
        <v>0</v>
      </c>
      <c r="AB1460" s="228" t="str">
        <f t="shared" si="209"/>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7"/>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8"/>
        <v>0</v>
      </c>
      <c r="AB1461" s="228" t="str">
        <f t="shared" si="209"/>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7"/>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8"/>
        <v>0</v>
      </c>
      <c r="AB1462" s="228" t="str">
        <f t="shared" si="209"/>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7"/>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8"/>
        <v>0</v>
      </c>
      <c r="AB1463" s="228" t="str">
        <f t="shared" si="209"/>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7"/>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8"/>
        <v>0</v>
      </c>
      <c r="AB1464" s="228" t="str">
        <f t="shared" si="209"/>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7"/>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8"/>
        <v>0</v>
      </c>
      <c r="AB1465" s="228" t="str">
        <f t="shared" si="209"/>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7"/>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8"/>
        <v>0</v>
      </c>
      <c r="AB1466" s="228" t="str">
        <f t="shared" si="209"/>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ca="1" si="207"/>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ca="1" si="208"/>
        <v>0</v>
      </c>
      <c r="AB1467" s="228" t="str">
        <f t="shared" si="209"/>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ca="1" si="207"/>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ca="1" si="208"/>
        <v>0</v>
      </c>
      <c r="AB1468" s="228" t="str">
        <f t="shared" si="209"/>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7"/>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08"/>
        <v>0</v>
      </c>
      <c r="AB1469" s="228" t="str">
        <f t="shared" si="209"/>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7"/>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08"/>
        <v>0</v>
      </c>
      <c r="AB1470" s="228" t="str">
        <f t="shared" si="209"/>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7"/>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08"/>
        <v>0</v>
      </c>
      <c r="AB1471" s="228" t="str">
        <f t="shared" si="209"/>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7"/>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08"/>
        <v>0</v>
      </c>
      <c r="AB1472" s="228" t="str">
        <f t="shared" si="209"/>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ref="S1473" ca="1" si="210">IF(B1473="","",IF(ISERROR(MATCH($E1473,CL,0)),"Unknown",INDIRECT("'C'!$A$"&amp;MATCH($E1473,CL,0)+1)))</f>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ref="X1473" ca="1" si="211">IF(AND(C1473="Smelter not listed",OR(LEN(D1473)=0,LEN(E1473)=0)),1,0)</f>
        <v>0</v>
      </c>
      <c r="AB1473" s="228" t="str">
        <f t="shared" ref="AB1473" si="212">B1473&amp;C1473</f>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ref="S1474:S1505" ca="1" si="213">IF(B1474="","",IF(ISERROR(MATCH($E1474,CL,0)),"Unknown",INDIRECT("'C'!$A$"&amp;MATCH($E1474,CL,0)+1)))</f>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ref="X1474:X1505" ca="1" si="214">IF(AND(C1474="Smelter not listed",OR(LEN(D1474)=0,LEN(E1474)=0)),1,0)</f>
        <v>0</v>
      </c>
      <c r="AB1474" s="228" t="str">
        <f t="shared" ref="AB1474:AB1505" si="215">B1474&amp;C1474</f>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13"/>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4"/>
        <v>0</v>
      </c>
      <c r="AB1475" s="228" t="str">
        <f t="shared" si="215"/>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13"/>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4"/>
        <v>0</v>
      </c>
      <c r="AB1476" s="228" t="str">
        <f t="shared" si="215"/>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13"/>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4"/>
        <v>0</v>
      </c>
      <c r="AB1477" s="228" t="str">
        <f t="shared" si="215"/>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13"/>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4"/>
        <v>0</v>
      </c>
      <c r="AB1478" s="228" t="str">
        <f t="shared" si="215"/>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13"/>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4"/>
        <v>0</v>
      </c>
      <c r="AB1479" s="228" t="str">
        <f t="shared" si="215"/>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13"/>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4"/>
        <v>0</v>
      </c>
      <c r="AB1480" s="228" t="str">
        <f t="shared" si="215"/>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13"/>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4"/>
        <v>0</v>
      </c>
      <c r="AB1481" s="228" t="str">
        <f t="shared" si="215"/>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13"/>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4"/>
        <v>0</v>
      </c>
      <c r="AB1482" s="228" t="str">
        <f t="shared" si="215"/>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13"/>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4"/>
        <v>0</v>
      </c>
      <c r="AB1483" s="228" t="str">
        <f t="shared" si="215"/>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13"/>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4"/>
        <v>0</v>
      </c>
      <c r="AB1484" s="228" t="str">
        <f t="shared" si="215"/>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13"/>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4"/>
        <v>0</v>
      </c>
      <c r="AB1485" s="228" t="str">
        <f t="shared" si="215"/>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13"/>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4"/>
        <v>0</v>
      </c>
      <c r="AB1486" s="228" t="str">
        <f t="shared" si="215"/>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13"/>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4"/>
        <v>0</v>
      </c>
      <c r="AB1487" s="228" t="str">
        <f t="shared" si="215"/>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13"/>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4"/>
        <v>0</v>
      </c>
      <c r="AB1488" s="228" t="str">
        <f t="shared" si="215"/>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13"/>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4"/>
        <v>0</v>
      </c>
      <c r="AB1489" s="228" t="str">
        <f t="shared" si="215"/>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13"/>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4"/>
        <v>0</v>
      </c>
      <c r="AB1490" s="228" t="str">
        <f t="shared" si="215"/>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3"/>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4"/>
        <v>0</v>
      </c>
      <c r="AB1491" s="228" t="str">
        <f t="shared" si="215"/>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3"/>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4"/>
        <v>0</v>
      </c>
      <c r="AB1492" s="228" t="str">
        <f t="shared" si="215"/>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3"/>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4"/>
        <v>0</v>
      </c>
      <c r="AB1493" s="228" t="str">
        <f t="shared" si="215"/>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3"/>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4"/>
        <v>0</v>
      </c>
      <c r="AB1494" s="228" t="str">
        <f t="shared" si="215"/>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3"/>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4"/>
        <v>0</v>
      </c>
      <c r="AB1495" s="228" t="str">
        <f t="shared" si="215"/>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3"/>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4"/>
        <v>0</v>
      </c>
      <c r="AB1496" s="228" t="str">
        <f t="shared" si="215"/>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3"/>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4"/>
        <v>0</v>
      </c>
      <c r="AB1497" s="228" t="str">
        <f t="shared" si="215"/>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3"/>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4"/>
        <v>0</v>
      </c>
      <c r="AB1498" s="228" t="str">
        <f t="shared" si="215"/>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3"/>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4"/>
        <v>0</v>
      </c>
      <c r="AB1499" s="228" t="str">
        <f t="shared" si="215"/>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ca="1" si="213"/>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ca="1" si="214"/>
        <v>0</v>
      </c>
      <c r="AB1500" s="228" t="str">
        <f t="shared" si="215"/>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3"/>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4"/>
        <v>0</v>
      </c>
      <c r="AB1501" s="228" t="str">
        <f t="shared" si="215"/>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3"/>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4"/>
        <v>0</v>
      </c>
      <c r="AB1502" s="228" t="str">
        <f t="shared" si="215"/>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3"/>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4"/>
        <v>0</v>
      </c>
      <c r="AB1503" s="228" t="str">
        <f t="shared" si="215"/>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3"/>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4"/>
        <v>0</v>
      </c>
      <c r="AB1504" s="228" t="str">
        <f t="shared" si="215"/>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3"/>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4"/>
        <v>0</v>
      </c>
      <c r="AB1505" s="228" t="str">
        <f t="shared" si="215"/>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ref="S1506:S1536" ca="1" si="216">IF(B1506="","",IF(ISERROR(MATCH($E1506,CL,0)),"Unknown",INDIRECT("'C'!$A$"&amp;MATCH($E1506,CL,0)+1)))</f>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ref="X1506:X1536" ca="1" si="217">IF(AND(C1506="Smelter not listed",OR(LEN(D1506)=0,LEN(E1506)=0)),1,0)</f>
        <v>0</v>
      </c>
      <c r="AB1506" s="228" t="str">
        <f t="shared" ref="AB1506:AB1536" si="218">B1506&amp;C1506</f>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6"/>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7"/>
        <v>0</v>
      </c>
      <c r="AB1507" s="228" t="str">
        <f t="shared" si="218"/>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6"/>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7"/>
        <v>0</v>
      </c>
      <c r="AB1508" s="228" t="str">
        <f t="shared" si="218"/>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6"/>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7"/>
        <v>0</v>
      </c>
      <c r="AB1509" s="228" t="str">
        <f t="shared" si="218"/>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6"/>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7"/>
        <v>0</v>
      </c>
      <c r="AB1510" s="228" t="str">
        <f t="shared" si="218"/>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6"/>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7"/>
        <v>0</v>
      </c>
      <c r="AB1511" s="228" t="str">
        <f t="shared" si="218"/>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6"/>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7"/>
        <v>0</v>
      </c>
      <c r="AB1512" s="228" t="str">
        <f t="shared" si="218"/>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6"/>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7"/>
        <v>0</v>
      </c>
      <c r="AB1513" s="228" t="str">
        <f t="shared" si="218"/>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6"/>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7"/>
        <v>0</v>
      </c>
      <c r="AB1514" s="228" t="str">
        <f t="shared" si="218"/>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6"/>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7"/>
        <v>0</v>
      </c>
      <c r="AB1515" s="228" t="str">
        <f t="shared" si="218"/>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6"/>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7"/>
        <v>0</v>
      </c>
      <c r="AB1516" s="228" t="str">
        <f t="shared" si="218"/>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6"/>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7"/>
        <v>0</v>
      </c>
      <c r="AB1517" s="228" t="str">
        <f t="shared" si="218"/>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6"/>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7"/>
        <v>0</v>
      </c>
      <c r="AB1518" s="228" t="str">
        <f t="shared" si="218"/>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6"/>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7"/>
        <v>0</v>
      </c>
      <c r="AB1519" s="228" t="str">
        <f t="shared" si="218"/>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6"/>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7"/>
        <v>0</v>
      </c>
      <c r="AB1520" s="228" t="str">
        <f t="shared" si="218"/>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6"/>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7"/>
        <v>0</v>
      </c>
      <c r="AB1521" s="228" t="str">
        <f t="shared" si="218"/>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6"/>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7"/>
        <v>0</v>
      </c>
      <c r="AB1522" s="228" t="str">
        <f t="shared" si="218"/>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6"/>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7"/>
        <v>0</v>
      </c>
      <c r="AB1523" s="228" t="str">
        <f t="shared" si="218"/>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6"/>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7"/>
        <v>0</v>
      </c>
      <c r="AB1524" s="228" t="str">
        <f t="shared" si="218"/>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6"/>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7"/>
        <v>0</v>
      </c>
      <c r="AB1525" s="228" t="str">
        <f t="shared" si="218"/>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6"/>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7"/>
        <v>0</v>
      </c>
      <c r="AB1526" s="228" t="str">
        <f t="shared" si="218"/>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6"/>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7"/>
        <v>0</v>
      </c>
      <c r="AB1527" s="228" t="str">
        <f t="shared" si="218"/>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6"/>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7"/>
        <v>0</v>
      </c>
      <c r="AB1528" s="228" t="str">
        <f t="shared" si="218"/>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6"/>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7"/>
        <v>0</v>
      </c>
      <c r="AB1529" s="228" t="str">
        <f t="shared" si="218"/>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6"/>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7"/>
        <v>0</v>
      </c>
      <c r="AB1530" s="228" t="str">
        <f t="shared" si="218"/>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ca="1" si="216"/>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ca="1" si="217"/>
        <v>0</v>
      </c>
      <c r="AB1531" s="228" t="str">
        <f t="shared" si="218"/>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ca="1" si="216"/>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ca="1" si="217"/>
        <v>0</v>
      </c>
      <c r="AB1532" s="228" t="str">
        <f t="shared" si="218"/>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6"/>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7"/>
        <v>0</v>
      </c>
      <c r="AB1533" s="228" t="str">
        <f t="shared" si="218"/>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6"/>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7"/>
        <v>0</v>
      </c>
      <c r="AB1534" s="228" t="str">
        <f t="shared" si="218"/>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6"/>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7"/>
        <v>0</v>
      </c>
      <c r="AB1535" s="228" t="str">
        <f t="shared" si="218"/>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6"/>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7"/>
        <v>0</v>
      </c>
      <c r="AB1536" s="228" t="str">
        <f t="shared" si="218"/>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ref="S1537" ca="1" si="219">IF(B1537="","",IF(ISERROR(MATCH($E1537,CL,0)),"Unknown",INDIRECT("'C'!$A$"&amp;MATCH($E1537,CL,0)+1)))</f>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ref="X1537" ca="1" si="220">IF(AND(C1537="Smelter not listed",OR(LEN(D1537)=0,LEN(E1537)=0)),1,0)</f>
        <v>0</v>
      </c>
      <c r="AB1537" s="228" t="str">
        <f t="shared" ref="AB1537" si="221">B1537&amp;C1537</f>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ref="S1538:S1569" ca="1" si="222">IF(B1538="","",IF(ISERROR(MATCH($E1538,CL,0)),"Unknown",INDIRECT("'C'!$A$"&amp;MATCH($E1538,CL,0)+1)))</f>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ref="X1538:X1569" ca="1" si="223">IF(AND(C1538="Smelter not listed",OR(LEN(D1538)=0,LEN(E1538)=0)),1,0)</f>
        <v>0</v>
      </c>
      <c r="AB1538" s="228" t="str">
        <f t="shared" ref="AB1538:AB1569" si="224">B1538&amp;C1538</f>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22"/>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23"/>
        <v>0</v>
      </c>
      <c r="AB1539" s="228" t="str">
        <f t="shared" si="224"/>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22"/>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23"/>
        <v>0</v>
      </c>
      <c r="AB1540" s="228" t="str">
        <f t="shared" si="224"/>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22"/>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23"/>
        <v>0</v>
      </c>
      <c r="AB1541" s="228" t="str">
        <f t="shared" si="224"/>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22"/>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23"/>
        <v>0</v>
      </c>
      <c r="AB1542" s="228" t="str">
        <f t="shared" si="224"/>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22"/>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23"/>
        <v>0</v>
      </c>
      <c r="AB1543" s="228" t="str">
        <f t="shared" si="224"/>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22"/>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23"/>
        <v>0</v>
      </c>
      <c r="AB1544" s="228" t="str">
        <f t="shared" si="224"/>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22"/>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23"/>
        <v>0</v>
      </c>
      <c r="AB1545" s="228" t="str">
        <f t="shared" si="224"/>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22"/>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23"/>
        <v>0</v>
      </c>
      <c r="AB1546" s="228" t="str">
        <f t="shared" si="224"/>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22"/>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23"/>
        <v>0</v>
      </c>
      <c r="AB1547" s="228" t="str">
        <f t="shared" si="224"/>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22"/>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23"/>
        <v>0</v>
      </c>
      <c r="AB1548" s="228" t="str">
        <f t="shared" si="224"/>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22"/>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23"/>
        <v>0</v>
      </c>
      <c r="AB1549" s="228" t="str">
        <f t="shared" si="224"/>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22"/>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23"/>
        <v>0</v>
      </c>
      <c r="AB1550" s="228" t="str">
        <f t="shared" si="224"/>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22"/>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23"/>
        <v>0</v>
      </c>
      <c r="AB1551" s="228" t="str">
        <f t="shared" si="224"/>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22"/>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23"/>
        <v>0</v>
      </c>
      <c r="AB1552" s="228" t="str">
        <f t="shared" si="224"/>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22"/>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23"/>
        <v>0</v>
      </c>
      <c r="AB1553" s="228" t="str">
        <f t="shared" si="224"/>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22"/>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23"/>
        <v>0</v>
      </c>
      <c r="AB1554" s="228" t="str">
        <f t="shared" si="224"/>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22"/>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23"/>
        <v>0</v>
      </c>
      <c r="AB1555" s="228" t="str">
        <f t="shared" si="224"/>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22"/>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23"/>
        <v>0</v>
      </c>
      <c r="AB1556" s="228" t="str">
        <f t="shared" si="224"/>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22"/>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23"/>
        <v>0</v>
      </c>
      <c r="AB1557" s="228" t="str">
        <f t="shared" si="224"/>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22"/>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23"/>
        <v>0</v>
      </c>
      <c r="AB1558" s="228" t="str">
        <f t="shared" si="224"/>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22"/>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23"/>
        <v>0</v>
      </c>
      <c r="AB1559" s="228" t="str">
        <f t="shared" si="224"/>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22"/>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23"/>
        <v>0</v>
      </c>
      <c r="AB1560" s="228" t="str">
        <f t="shared" si="224"/>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22"/>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23"/>
        <v>0</v>
      </c>
      <c r="AB1561" s="228" t="str">
        <f t="shared" si="224"/>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22"/>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23"/>
        <v>0</v>
      </c>
      <c r="AB1562" s="228" t="str">
        <f t="shared" si="224"/>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22"/>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23"/>
        <v>0</v>
      </c>
      <c r="AB1563" s="228" t="str">
        <f t="shared" si="224"/>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ca="1" si="222"/>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ca="1" si="223"/>
        <v>0</v>
      </c>
      <c r="AB1564" s="228" t="str">
        <f t="shared" si="224"/>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2"/>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3"/>
        <v>0</v>
      </c>
      <c r="AB1565" s="228" t="str">
        <f t="shared" si="224"/>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2"/>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3"/>
        <v>0</v>
      </c>
      <c r="AB1566" s="228" t="str">
        <f t="shared" si="224"/>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2"/>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3"/>
        <v>0</v>
      </c>
      <c r="AB1567" s="228" t="str">
        <f t="shared" si="224"/>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2"/>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3"/>
        <v>0</v>
      </c>
      <c r="AB1568" s="228" t="str">
        <f t="shared" si="224"/>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2"/>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3"/>
        <v>0</v>
      </c>
      <c r="AB1569" s="228" t="str">
        <f t="shared" si="224"/>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ref="S1570:S1600" ca="1" si="225">IF(B1570="","",IF(ISERROR(MATCH($E1570,CL,0)),"Unknown",INDIRECT("'C'!$A$"&amp;MATCH($E1570,CL,0)+1)))</f>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ref="X1570:X1600" ca="1" si="226">IF(AND(C1570="Smelter not listed",OR(LEN(D1570)=0,LEN(E1570)=0)),1,0)</f>
        <v>0</v>
      </c>
      <c r="AB1570" s="228" t="str">
        <f t="shared" ref="AB1570:AB1600" si="227">B1570&amp;C1570</f>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5"/>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6"/>
        <v>0</v>
      </c>
      <c r="AB1571" s="228" t="str">
        <f t="shared" si="227"/>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5"/>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6"/>
        <v>0</v>
      </c>
      <c r="AB1572" s="228" t="str">
        <f t="shared" si="227"/>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5"/>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6"/>
        <v>0</v>
      </c>
      <c r="AB1573" s="228" t="str">
        <f t="shared" si="227"/>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5"/>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6"/>
        <v>0</v>
      </c>
      <c r="AB1574" s="228" t="str">
        <f t="shared" si="227"/>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5"/>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6"/>
        <v>0</v>
      </c>
      <c r="AB1575" s="228" t="str">
        <f t="shared" si="227"/>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5"/>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6"/>
        <v>0</v>
      </c>
      <c r="AB1576" s="228" t="str">
        <f t="shared" si="227"/>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5"/>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6"/>
        <v>0</v>
      </c>
      <c r="AB1577" s="228" t="str">
        <f t="shared" si="227"/>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5"/>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6"/>
        <v>0</v>
      </c>
      <c r="AB1578" s="228" t="str">
        <f t="shared" si="227"/>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5"/>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6"/>
        <v>0</v>
      </c>
      <c r="AB1579" s="228" t="str">
        <f t="shared" si="227"/>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5"/>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6"/>
        <v>0</v>
      </c>
      <c r="AB1580" s="228" t="str">
        <f t="shared" si="227"/>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5"/>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6"/>
        <v>0</v>
      </c>
      <c r="AB1581" s="228" t="str">
        <f t="shared" si="227"/>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5"/>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6"/>
        <v>0</v>
      </c>
      <c r="AB1582" s="228" t="str">
        <f t="shared" si="227"/>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5"/>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6"/>
        <v>0</v>
      </c>
      <c r="AB1583" s="228" t="str">
        <f t="shared" si="227"/>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5"/>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6"/>
        <v>0</v>
      </c>
      <c r="AB1584" s="228" t="str">
        <f t="shared" si="227"/>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5"/>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6"/>
        <v>0</v>
      </c>
      <c r="AB1585" s="228" t="str">
        <f t="shared" si="227"/>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5"/>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6"/>
        <v>0</v>
      </c>
      <c r="AB1586" s="228" t="str">
        <f t="shared" si="227"/>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5"/>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6"/>
        <v>0</v>
      </c>
      <c r="AB1587" s="228" t="str">
        <f t="shared" si="227"/>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5"/>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6"/>
        <v>0</v>
      </c>
      <c r="AB1588" s="228" t="str">
        <f t="shared" si="227"/>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5"/>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6"/>
        <v>0</v>
      </c>
      <c r="AB1589" s="228" t="str">
        <f t="shared" si="227"/>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5"/>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6"/>
        <v>0</v>
      </c>
      <c r="AB1590" s="228" t="str">
        <f t="shared" si="227"/>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5"/>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6"/>
        <v>0</v>
      </c>
      <c r="AB1591" s="228" t="str">
        <f t="shared" si="227"/>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5"/>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6"/>
        <v>0</v>
      </c>
      <c r="AB1592" s="228" t="str">
        <f t="shared" si="227"/>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5"/>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6"/>
        <v>0</v>
      </c>
      <c r="AB1593" s="228" t="str">
        <f t="shared" si="227"/>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5"/>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6"/>
        <v>0</v>
      </c>
      <c r="AB1594" s="228" t="str">
        <f t="shared" si="227"/>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ca="1" si="225"/>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ca="1" si="226"/>
        <v>0</v>
      </c>
      <c r="AB1595" s="228" t="str">
        <f t="shared" si="227"/>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ca="1" si="225"/>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ca="1" si="226"/>
        <v>0</v>
      </c>
      <c r="AB1596" s="228" t="str">
        <f t="shared" si="227"/>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5"/>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6"/>
        <v>0</v>
      </c>
      <c r="AB1597" s="228" t="str">
        <f t="shared" si="227"/>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5"/>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6"/>
        <v>0</v>
      </c>
      <c r="AB1598" s="228" t="str">
        <f t="shared" si="227"/>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5"/>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6"/>
        <v>0</v>
      </c>
      <c r="AB1599" s="228" t="str">
        <f t="shared" si="227"/>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5"/>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6"/>
        <v>0</v>
      </c>
      <c r="AB1600" s="228" t="str">
        <f t="shared" si="227"/>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ref="S1601" ca="1" si="228">IF(B1601="","",IF(ISERROR(MATCH($E1601,CL,0)),"Unknown",INDIRECT("'C'!$A$"&amp;MATCH($E1601,CL,0)+1)))</f>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ref="X1601" ca="1" si="229">IF(AND(C1601="Smelter not listed",OR(LEN(D1601)=0,LEN(E1601)=0)),1,0)</f>
        <v>0</v>
      </c>
      <c r="AB1601" s="228" t="str">
        <f t="shared" ref="AB1601" si="230">B1601&amp;C1601</f>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ref="S1602:S1633" ca="1" si="231">IF(B1602="","",IF(ISERROR(MATCH($E1602,CL,0)),"Unknown",INDIRECT("'C'!$A$"&amp;MATCH($E1602,CL,0)+1)))</f>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ref="X1602:X1633" ca="1" si="232">IF(AND(C1602="Smelter not listed",OR(LEN(D1602)=0,LEN(E1602)=0)),1,0)</f>
        <v>0</v>
      </c>
      <c r="AB1602" s="228" t="str">
        <f t="shared" ref="AB1602:AB1633" si="233">B1602&amp;C1602</f>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31"/>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32"/>
        <v>0</v>
      </c>
      <c r="AB1603" s="228" t="str">
        <f t="shared" si="233"/>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31"/>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32"/>
        <v>0</v>
      </c>
      <c r="AB1604" s="228" t="str">
        <f t="shared" si="233"/>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31"/>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32"/>
        <v>0</v>
      </c>
      <c r="AB1605" s="228" t="str">
        <f t="shared" si="233"/>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31"/>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32"/>
        <v>0</v>
      </c>
      <c r="AB1606" s="228" t="str">
        <f t="shared" si="233"/>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31"/>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32"/>
        <v>0</v>
      </c>
      <c r="AB1607" s="228" t="str">
        <f t="shared" si="233"/>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31"/>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32"/>
        <v>0</v>
      </c>
      <c r="AB1608" s="228" t="str">
        <f t="shared" si="233"/>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31"/>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32"/>
        <v>0</v>
      </c>
      <c r="AB1609" s="228" t="str">
        <f t="shared" si="233"/>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31"/>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32"/>
        <v>0</v>
      </c>
      <c r="AB1610" s="228" t="str">
        <f t="shared" si="233"/>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31"/>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32"/>
        <v>0</v>
      </c>
      <c r="AB1611" s="228" t="str">
        <f t="shared" si="233"/>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31"/>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32"/>
        <v>0</v>
      </c>
      <c r="AB1612" s="228" t="str">
        <f t="shared" si="233"/>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31"/>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32"/>
        <v>0</v>
      </c>
      <c r="AB1613" s="228" t="str">
        <f t="shared" si="233"/>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31"/>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32"/>
        <v>0</v>
      </c>
      <c r="AB1614" s="228" t="str">
        <f t="shared" si="233"/>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31"/>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32"/>
        <v>0</v>
      </c>
      <c r="AB1615" s="228" t="str">
        <f t="shared" si="233"/>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31"/>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32"/>
        <v>0</v>
      </c>
      <c r="AB1616" s="228" t="str">
        <f t="shared" si="233"/>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31"/>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32"/>
        <v>0</v>
      </c>
      <c r="AB1617" s="228" t="str">
        <f t="shared" si="233"/>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31"/>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32"/>
        <v>0</v>
      </c>
      <c r="AB1618" s="228" t="str">
        <f t="shared" si="233"/>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31"/>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32"/>
        <v>0</v>
      </c>
      <c r="AB1619" s="228" t="str">
        <f t="shared" si="233"/>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31"/>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32"/>
        <v>0</v>
      </c>
      <c r="AB1620" s="228" t="str">
        <f t="shared" si="233"/>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31"/>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32"/>
        <v>0</v>
      </c>
      <c r="AB1621" s="228" t="str">
        <f t="shared" si="233"/>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31"/>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32"/>
        <v>0</v>
      </c>
      <c r="AB1622" s="228" t="str">
        <f t="shared" si="233"/>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31"/>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32"/>
        <v>0</v>
      </c>
      <c r="AB1623" s="228" t="str">
        <f t="shared" si="233"/>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31"/>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32"/>
        <v>0</v>
      </c>
      <c r="AB1624" s="228" t="str">
        <f t="shared" si="233"/>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31"/>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32"/>
        <v>0</v>
      </c>
      <c r="AB1625" s="228" t="str">
        <f t="shared" si="233"/>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31"/>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32"/>
        <v>0</v>
      </c>
      <c r="AB1626" s="228" t="str">
        <f t="shared" si="233"/>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31"/>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32"/>
        <v>0</v>
      </c>
      <c r="AB1627" s="228" t="str">
        <f t="shared" si="233"/>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ca="1" si="231"/>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ca="1" si="232"/>
        <v>0</v>
      </c>
      <c r="AB1628" s="228" t="str">
        <f t="shared" si="233"/>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1"/>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2"/>
        <v>0</v>
      </c>
      <c r="AB1629" s="228" t="str">
        <f t="shared" si="233"/>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1"/>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2"/>
        <v>0</v>
      </c>
      <c r="AB1630" s="228" t="str">
        <f t="shared" si="233"/>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1"/>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2"/>
        <v>0</v>
      </c>
      <c r="AB1631" s="228" t="str">
        <f t="shared" si="233"/>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1"/>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2"/>
        <v>0</v>
      </c>
      <c r="AB1632" s="228" t="str">
        <f t="shared" si="233"/>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1"/>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2"/>
        <v>0</v>
      </c>
      <c r="AB1633" s="228" t="str">
        <f t="shared" si="233"/>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ref="S1634:S1664" ca="1" si="234">IF(B1634="","",IF(ISERROR(MATCH($E1634,CL,0)),"Unknown",INDIRECT("'C'!$A$"&amp;MATCH($E1634,CL,0)+1)))</f>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ref="X1634:X1664" ca="1" si="235">IF(AND(C1634="Smelter not listed",OR(LEN(D1634)=0,LEN(E1634)=0)),1,0)</f>
        <v>0</v>
      </c>
      <c r="AB1634" s="228" t="str">
        <f t="shared" ref="AB1634:AB1664" si="236">B1634&amp;C1634</f>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4"/>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5"/>
        <v>0</v>
      </c>
      <c r="AB1635" s="228" t="str">
        <f t="shared" si="236"/>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4"/>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5"/>
        <v>0</v>
      </c>
      <c r="AB1636" s="228" t="str">
        <f t="shared" si="236"/>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4"/>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5"/>
        <v>0</v>
      </c>
      <c r="AB1637" s="228" t="str">
        <f t="shared" si="236"/>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4"/>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5"/>
        <v>0</v>
      </c>
      <c r="AB1638" s="228" t="str">
        <f t="shared" si="236"/>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4"/>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5"/>
        <v>0</v>
      </c>
      <c r="AB1639" s="228" t="str">
        <f t="shared" si="236"/>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4"/>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5"/>
        <v>0</v>
      </c>
      <c r="AB1640" s="228" t="str">
        <f t="shared" si="236"/>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4"/>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5"/>
        <v>0</v>
      </c>
      <c r="AB1641" s="228" t="str">
        <f t="shared" si="236"/>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4"/>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5"/>
        <v>0</v>
      </c>
      <c r="AB1642" s="228" t="str">
        <f t="shared" si="236"/>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4"/>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5"/>
        <v>0</v>
      </c>
      <c r="AB1643" s="228" t="str">
        <f t="shared" si="236"/>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4"/>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5"/>
        <v>0</v>
      </c>
      <c r="AB1644" s="228" t="str">
        <f t="shared" si="236"/>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4"/>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5"/>
        <v>0</v>
      </c>
      <c r="AB1645" s="228" t="str">
        <f t="shared" si="236"/>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4"/>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5"/>
        <v>0</v>
      </c>
      <c r="AB1646" s="228" t="str">
        <f t="shared" si="236"/>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4"/>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5"/>
        <v>0</v>
      </c>
      <c r="AB1647" s="228" t="str">
        <f t="shared" si="236"/>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4"/>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5"/>
        <v>0</v>
      </c>
      <c r="AB1648" s="228" t="str">
        <f t="shared" si="236"/>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4"/>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5"/>
        <v>0</v>
      </c>
      <c r="AB1649" s="228" t="str">
        <f t="shared" si="236"/>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4"/>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5"/>
        <v>0</v>
      </c>
      <c r="AB1650" s="228" t="str">
        <f t="shared" si="236"/>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4"/>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5"/>
        <v>0</v>
      </c>
      <c r="AB1651" s="228" t="str">
        <f t="shared" si="236"/>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4"/>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5"/>
        <v>0</v>
      </c>
      <c r="AB1652" s="228" t="str">
        <f t="shared" si="236"/>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4"/>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5"/>
        <v>0</v>
      </c>
      <c r="AB1653" s="228" t="str">
        <f t="shared" si="236"/>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4"/>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5"/>
        <v>0</v>
      </c>
      <c r="AB1654" s="228" t="str">
        <f t="shared" si="236"/>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4"/>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5"/>
        <v>0</v>
      </c>
      <c r="AB1655" s="228" t="str">
        <f t="shared" si="236"/>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4"/>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5"/>
        <v>0</v>
      </c>
      <c r="AB1656" s="228" t="str">
        <f t="shared" si="236"/>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4"/>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5"/>
        <v>0</v>
      </c>
      <c r="AB1657" s="228" t="str">
        <f t="shared" si="236"/>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4"/>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5"/>
        <v>0</v>
      </c>
      <c r="AB1658" s="228" t="str">
        <f t="shared" si="236"/>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ca="1" si="234"/>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ca="1" si="235"/>
        <v>0</v>
      </c>
      <c r="AB1659" s="228" t="str">
        <f t="shared" si="236"/>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ca="1" si="234"/>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ca="1" si="235"/>
        <v>0</v>
      </c>
      <c r="AB1660" s="228" t="str">
        <f t="shared" si="236"/>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4"/>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5"/>
        <v>0</v>
      </c>
      <c r="AB1661" s="228" t="str">
        <f t="shared" si="236"/>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4"/>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5"/>
        <v>0</v>
      </c>
      <c r="AB1662" s="228" t="str">
        <f t="shared" si="236"/>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4"/>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5"/>
        <v>0</v>
      </c>
      <c r="AB1663" s="228" t="str">
        <f t="shared" si="236"/>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4"/>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5"/>
        <v>0</v>
      </c>
      <c r="AB1664" s="228" t="str">
        <f t="shared" si="236"/>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ref="S1665" ca="1" si="237">IF(B1665="","",IF(ISERROR(MATCH($E1665,CL,0)),"Unknown",INDIRECT("'C'!$A$"&amp;MATCH($E1665,CL,0)+1)))</f>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ref="X1665" ca="1" si="238">IF(AND(C1665="Smelter not listed",OR(LEN(D1665)=0,LEN(E1665)=0)),1,0)</f>
        <v>0</v>
      </c>
      <c r="AB1665" s="228" t="str">
        <f t="shared" ref="AB1665" si="239">B1665&amp;C1665</f>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ref="S1666:S1697" ca="1" si="240">IF(B1666="","",IF(ISERROR(MATCH($E1666,CL,0)),"Unknown",INDIRECT("'C'!$A$"&amp;MATCH($E1666,CL,0)+1)))</f>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ref="X1666:X1697" ca="1" si="241">IF(AND(C1666="Smelter not listed",OR(LEN(D1666)=0,LEN(E1666)=0)),1,0)</f>
        <v>0</v>
      </c>
      <c r="AB1666" s="228" t="str">
        <f t="shared" ref="AB1666:AB1697" si="242">B1666&amp;C1666</f>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40"/>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41"/>
        <v>0</v>
      </c>
      <c r="AB1667" s="228" t="str">
        <f t="shared" si="242"/>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40"/>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41"/>
        <v>0</v>
      </c>
      <c r="AB1668" s="228" t="str">
        <f t="shared" si="242"/>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40"/>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41"/>
        <v>0</v>
      </c>
      <c r="AB1669" s="228" t="str">
        <f t="shared" si="242"/>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40"/>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41"/>
        <v>0</v>
      </c>
      <c r="AB1670" s="228" t="str">
        <f t="shared" si="242"/>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40"/>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41"/>
        <v>0</v>
      </c>
      <c r="AB1671" s="228" t="str">
        <f t="shared" si="242"/>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40"/>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41"/>
        <v>0</v>
      </c>
      <c r="AB1672" s="228" t="str">
        <f t="shared" si="242"/>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40"/>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41"/>
        <v>0</v>
      </c>
      <c r="AB1673" s="228" t="str">
        <f t="shared" si="242"/>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40"/>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41"/>
        <v>0</v>
      </c>
      <c r="AB1674" s="228" t="str">
        <f t="shared" si="242"/>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40"/>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41"/>
        <v>0</v>
      </c>
      <c r="AB1675" s="228" t="str">
        <f t="shared" si="242"/>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40"/>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41"/>
        <v>0</v>
      </c>
      <c r="AB1676" s="228" t="str">
        <f t="shared" si="242"/>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40"/>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41"/>
        <v>0</v>
      </c>
      <c r="AB1677" s="228" t="str">
        <f t="shared" si="242"/>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40"/>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41"/>
        <v>0</v>
      </c>
      <c r="AB1678" s="228" t="str">
        <f t="shared" si="242"/>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40"/>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41"/>
        <v>0</v>
      </c>
      <c r="AB1679" s="228" t="str">
        <f t="shared" si="242"/>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40"/>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41"/>
        <v>0</v>
      </c>
      <c r="AB1680" s="228" t="str">
        <f t="shared" si="242"/>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40"/>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41"/>
        <v>0</v>
      </c>
      <c r="AB1681" s="228" t="str">
        <f t="shared" si="242"/>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40"/>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41"/>
        <v>0</v>
      </c>
      <c r="AB1682" s="228" t="str">
        <f t="shared" si="242"/>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40"/>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41"/>
        <v>0</v>
      </c>
      <c r="AB1683" s="228" t="str">
        <f t="shared" si="242"/>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40"/>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41"/>
        <v>0</v>
      </c>
      <c r="AB1684" s="228" t="str">
        <f t="shared" si="242"/>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40"/>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41"/>
        <v>0</v>
      </c>
      <c r="AB1685" s="228" t="str">
        <f t="shared" si="242"/>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40"/>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41"/>
        <v>0</v>
      </c>
      <c r="AB1686" s="228" t="str">
        <f t="shared" si="242"/>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40"/>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41"/>
        <v>0</v>
      </c>
      <c r="AB1687" s="228" t="str">
        <f t="shared" si="242"/>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40"/>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41"/>
        <v>0</v>
      </c>
      <c r="AB1688" s="228" t="str">
        <f t="shared" si="242"/>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40"/>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41"/>
        <v>0</v>
      </c>
      <c r="AB1689" s="228" t="str">
        <f t="shared" si="242"/>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40"/>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41"/>
        <v>0</v>
      </c>
      <c r="AB1690" s="228" t="str">
        <f t="shared" si="242"/>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40"/>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41"/>
        <v>0</v>
      </c>
      <c r="AB1691" s="228" t="str">
        <f t="shared" si="242"/>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ca="1" si="240"/>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ca="1" si="241"/>
        <v>0</v>
      </c>
      <c r="AB1692" s="228" t="str">
        <f t="shared" si="242"/>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40"/>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1"/>
        <v>0</v>
      </c>
      <c r="AB1693" s="228" t="str">
        <f t="shared" si="242"/>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40"/>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1"/>
        <v>0</v>
      </c>
      <c r="AB1694" s="228" t="str">
        <f t="shared" si="242"/>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40"/>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1"/>
        <v>0</v>
      </c>
      <c r="AB1695" s="228" t="str">
        <f t="shared" si="242"/>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40"/>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1"/>
        <v>0</v>
      </c>
      <c r="AB1696" s="228" t="str">
        <f t="shared" si="242"/>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40"/>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1"/>
        <v>0</v>
      </c>
      <c r="AB1697" s="228" t="str">
        <f t="shared" si="242"/>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ref="S1698:S1728" ca="1" si="243">IF(B1698="","",IF(ISERROR(MATCH($E1698,CL,0)),"Unknown",INDIRECT("'C'!$A$"&amp;MATCH($E1698,CL,0)+1)))</f>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ref="X1698:X1728" ca="1" si="244">IF(AND(C1698="Smelter not listed",OR(LEN(D1698)=0,LEN(E1698)=0)),1,0)</f>
        <v>0</v>
      </c>
      <c r="AB1698" s="228" t="str">
        <f t="shared" ref="AB1698:AB1728" si="245">B1698&amp;C1698</f>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43"/>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4"/>
        <v>0</v>
      </c>
      <c r="AB1699" s="228" t="str">
        <f t="shared" si="245"/>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43"/>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4"/>
        <v>0</v>
      </c>
      <c r="AB1700" s="228" t="str">
        <f t="shared" si="245"/>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43"/>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4"/>
        <v>0</v>
      </c>
      <c r="AB1701" s="228" t="str">
        <f t="shared" si="245"/>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43"/>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4"/>
        <v>0</v>
      </c>
      <c r="AB1702" s="228" t="str">
        <f t="shared" si="245"/>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43"/>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4"/>
        <v>0</v>
      </c>
      <c r="AB1703" s="228" t="str">
        <f t="shared" si="245"/>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43"/>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4"/>
        <v>0</v>
      </c>
      <c r="AB1704" s="228" t="str">
        <f t="shared" si="245"/>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43"/>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4"/>
        <v>0</v>
      </c>
      <c r="AB1705" s="228" t="str">
        <f t="shared" si="245"/>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43"/>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4"/>
        <v>0</v>
      </c>
      <c r="AB1706" s="228" t="str">
        <f t="shared" si="245"/>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43"/>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4"/>
        <v>0</v>
      </c>
      <c r="AB1707" s="228" t="str">
        <f t="shared" si="245"/>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43"/>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4"/>
        <v>0</v>
      </c>
      <c r="AB1708" s="228" t="str">
        <f t="shared" si="245"/>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3"/>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4"/>
        <v>0</v>
      </c>
      <c r="AB1709" s="228" t="str">
        <f t="shared" si="245"/>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3"/>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4"/>
        <v>0</v>
      </c>
      <c r="AB1710" s="228" t="str">
        <f t="shared" si="245"/>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3"/>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4"/>
        <v>0</v>
      </c>
      <c r="AB1711" s="228" t="str">
        <f t="shared" si="245"/>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3"/>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4"/>
        <v>0</v>
      </c>
      <c r="AB1712" s="228" t="str">
        <f t="shared" si="245"/>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3"/>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4"/>
        <v>0</v>
      </c>
      <c r="AB1713" s="228" t="str">
        <f t="shared" si="245"/>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3"/>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4"/>
        <v>0</v>
      </c>
      <c r="AB1714" s="228" t="str">
        <f t="shared" si="245"/>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3"/>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4"/>
        <v>0</v>
      </c>
      <c r="AB1715" s="228" t="str">
        <f t="shared" si="245"/>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3"/>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4"/>
        <v>0</v>
      </c>
      <c r="AB1716" s="228" t="str">
        <f t="shared" si="245"/>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3"/>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4"/>
        <v>0</v>
      </c>
      <c r="AB1717" s="228" t="str">
        <f t="shared" si="245"/>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3"/>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4"/>
        <v>0</v>
      </c>
      <c r="AB1718" s="228" t="str">
        <f t="shared" si="245"/>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3"/>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4"/>
        <v>0</v>
      </c>
      <c r="AB1719" s="228" t="str">
        <f t="shared" si="245"/>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3"/>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4"/>
        <v>0</v>
      </c>
      <c r="AB1720" s="228" t="str">
        <f t="shared" si="245"/>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3"/>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4"/>
        <v>0</v>
      </c>
      <c r="AB1721" s="228" t="str">
        <f t="shared" si="245"/>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3"/>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4"/>
        <v>0</v>
      </c>
      <c r="AB1722" s="228" t="str">
        <f t="shared" si="245"/>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ca="1" si="243"/>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ca="1" si="244"/>
        <v>0</v>
      </c>
      <c r="AB1723" s="228" t="str">
        <f t="shared" si="245"/>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ca="1" si="243"/>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ca="1" si="244"/>
        <v>0</v>
      </c>
      <c r="AB1724" s="228" t="str">
        <f t="shared" si="245"/>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3"/>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4"/>
        <v>0</v>
      </c>
      <c r="AB1725" s="228" t="str">
        <f t="shared" si="245"/>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3"/>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4"/>
        <v>0</v>
      </c>
      <c r="AB1726" s="228" t="str">
        <f t="shared" si="245"/>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3"/>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4"/>
        <v>0</v>
      </c>
      <c r="AB1727" s="228" t="str">
        <f t="shared" si="245"/>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3"/>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4"/>
        <v>0</v>
      </c>
      <c r="AB1728" s="228" t="str">
        <f t="shared" si="245"/>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ref="S1729" ca="1" si="246">IF(B1729="","",IF(ISERROR(MATCH($E1729,CL,0)),"Unknown",INDIRECT("'C'!$A$"&amp;MATCH($E1729,CL,0)+1)))</f>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ref="X1729" ca="1" si="247">IF(AND(C1729="Smelter not listed",OR(LEN(D1729)=0,LEN(E1729)=0)),1,0)</f>
        <v>0</v>
      </c>
      <c r="AB1729" s="228" t="str">
        <f t="shared" ref="AB1729" si="248">B1729&amp;C1729</f>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ref="S1730:S1761" ca="1" si="249">IF(B1730="","",IF(ISERROR(MATCH($E1730,CL,0)),"Unknown",INDIRECT("'C'!$A$"&amp;MATCH($E1730,CL,0)+1)))</f>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ref="X1730:X1761" ca="1" si="250">IF(AND(C1730="Smelter not listed",OR(LEN(D1730)=0,LEN(E1730)=0)),1,0)</f>
        <v>0</v>
      </c>
      <c r="AB1730" s="228" t="str">
        <f t="shared" ref="AB1730:AB1761" si="251">B1730&amp;C1730</f>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9"/>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50"/>
        <v>0</v>
      </c>
      <c r="AB1731" s="228" t="str">
        <f t="shared" si="251"/>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9"/>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50"/>
        <v>0</v>
      </c>
      <c r="AB1732" s="228" t="str">
        <f t="shared" si="251"/>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9"/>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50"/>
        <v>0</v>
      </c>
      <c r="AB1733" s="228" t="str">
        <f t="shared" si="251"/>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9"/>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50"/>
        <v>0</v>
      </c>
      <c r="AB1734" s="228" t="str">
        <f t="shared" si="251"/>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9"/>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50"/>
        <v>0</v>
      </c>
      <c r="AB1735" s="228" t="str">
        <f t="shared" si="251"/>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9"/>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50"/>
        <v>0</v>
      </c>
      <c r="AB1736" s="228" t="str">
        <f t="shared" si="251"/>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9"/>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50"/>
        <v>0</v>
      </c>
      <c r="AB1737" s="228" t="str">
        <f t="shared" si="251"/>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9"/>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50"/>
        <v>0</v>
      </c>
      <c r="AB1738" s="228" t="str">
        <f t="shared" si="251"/>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9"/>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50"/>
        <v>0</v>
      </c>
      <c r="AB1739" s="228" t="str">
        <f t="shared" si="251"/>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9"/>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50"/>
        <v>0</v>
      </c>
      <c r="AB1740" s="228" t="str">
        <f t="shared" si="251"/>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9"/>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50"/>
        <v>0</v>
      </c>
      <c r="AB1741" s="228" t="str">
        <f t="shared" si="251"/>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9"/>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50"/>
        <v>0</v>
      </c>
      <c r="AB1742" s="228" t="str">
        <f t="shared" si="251"/>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9"/>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50"/>
        <v>0</v>
      </c>
      <c r="AB1743" s="228" t="str">
        <f t="shared" si="251"/>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9"/>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50"/>
        <v>0</v>
      </c>
      <c r="AB1744" s="228" t="str">
        <f t="shared" si="251"/>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9"/>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50"/>
        <v>0</v>
      </c>
      <c r="AB1745" s="228" t="str">
        <f t="shared" si="251"/>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9"/>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50"/>
        <v>0</v>
      </c>
      <c r="AB1746" s="228" t="str">
        <f t="shared" si="251"/>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9"/>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50"/>
        <v>0</v>
      </c>
      <c r="AB1747" s="228" t="str">
        <f t="shared" si="251"/>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9"/>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50"/>
        <v>0</v>
      </c>
      <c r="AB1748" s="228" t="str">
        <f t="shared" si="251"/>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9"/>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50"/>
        <v>0</v>
      </c>
      <c r="AB1749" s="228" t="str">
        <f t="shared" si="251"/>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9"/>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50"/>
        <v>0</v>
      </c>
      <c r="AB1750" s="228" t="str">
        <f t="shared" si="251"/>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9"/>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50"/>
        <v>0</v>
      </c>
      <c r="AB1751" s="228" t="str">
        <f t="shared" si="251"/>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9"/>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50"/>
        <v>0</v>
      </c>
      <c r="AB1752" s="228" t="str">
        <f t="shared" si="251"/>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9"/>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50"/>
        <v>0</v>
      </c>
      <c r="AB1753" s="228" t="str">
        <f t="shared" si="251"/>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9"/>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50"/>
        <v>0</v>
      </c>
      <c r="AB1754" s="228" t="str">
        <f t="shared" si="251"/>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9"/>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50"/>
        <v>0</v>
      </c>
      <c r="AB1755" s="228" t="str">
        <f t="shared" si="251"/>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ca="1" si="249"/>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ca="1" si="250"/>
        <v>0</v>
      </c>
      <c r="AB1756" s="228" t="str">
        <f t="shared" si="251"/>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9"/>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50"/>
        <v>0</v>
      </c>
      <c r="AB1757" s="228" t="str">
        <f t="shared" si="251"/>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9"/>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50"/>
        <v>0</v>
      </c>
      <c r="AB1758" s="228" t="str">
        <f t="shared" si="251"/>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9"/>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50"/>
        <v>0</v>
      </c>
      <c r="AB1759" s="228" t="str">
        <f t="shared" si="251"/>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9"/>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50"/>
        <v>0</v>
      </c>
      <c r="AB1760" s="228" t="str">
        <f t="shared" si="251"/>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9"/>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50"/>
        <v>0</v>
      </c>
      <c r="AB1761" s="228" t="str">
        <f t="shared" si="251"/>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ref="S1762:S1792" ca="1" si="252">IF(B1762="","",IF(ISERROR(MATCH($E1762,CL,0)),"Unknown",INDIRECT("'C'!$A$"&amp;MATCH($E1762,CL,0)+1)))</f>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ref="X1762:X1792" ca="1" si="253">IF(AND(C1762="Smelter not listed",OR(LEN(D1762)=0,LEN(E1762)=0)),1,0)</f>
        <v>0</v>
      </c>
      <c r="AB1762" s="228" t="str">
        <f t="shared" ref="AB1762:AB1792" si="254">B1762&amp;C1762</f>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52"/>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53"/>
        <v>0</v>
      </c>
      <c r="AB1763" s="228" t="str">
        <f t="shared" si="254"/>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52"/>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53"/>
        <v>0</v>
      </c>
      <c r="AB1764" s="228" t="str">
        <f t="shared" si="254"/>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52"/>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53"/>
        <v>0</v>
      </c>
      <c r="AB1765" s="228" t="str">
        <f t="shared" si="254"/>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52"/>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53"/>
        <v>0</v>
      </c>
      <c r="AB1766" s="228" t="str">
        <f t="shared" si="254"/>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52"/>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53"/>
        <v>0</v>
      </c>
      <c r="AB1767" s="228" t="str">
        <f t="shared" si="254"/>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52"/>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53"/>
        <v>0</v>
      </c>
      <c r="AB1768" s="228" t="str">
        <f t="shared" si="254"/>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52"/>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53"/>
        <v>0</v>
      </c>
      <c r="AB1769" s="228" t="str">
        <f t="shared" si="254"/>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52"/>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53"/>
        <v>0</v>
      </c>
      <c r="AB1770" s="228" t="str">
        <f t="shared" si="254"/>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52"/>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53"/>
        <v>0</v>
      </c>
      <c r="AB1771" s="228" t="str">
        <f t="shared" si="254"/>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52"/>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53"/>
        <v>0</v>
      </c>
      <c r="AB1772" s="228" t="str">
        <f t="shared" si="254"/>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52"/>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53"/>
        <v>0</v>
      </c>
      <c r="AB1773" s="228" t="str">
        <f t="shared" si="254"/>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52"/>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53"/>
        <v>0</v>
      </c>
      <c r="AB1774" s="228" t="str">
        <f t="shared" si="254"/>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52"/>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53"/>
        <v>0</v>
      </c>
      <c r="AB1775" s="228" t="str">
        <f t="shared" si="254"/>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52"/>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53"/>
        <v>0</v>
      </c>
      <c r="AB1776" s="228" t="str">
        <f t="shared" si="254"/>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52"/>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53"/>
        <v>0</v>
      </c>
      <c r="AB1777" s="228" t="str">
        <f t="shared" si="254"/>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52"/>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53"/>
        <v>0</v>
      </c>
      <c r="AB1778" s="228" t="str">
        <f t="shared" si="254"/>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52"/>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53"/>
        <v>0</v>
      </c>
      <c r="AB1779" s="228" t="str">
        <f t="shared" si="254"/>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52"/>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53"/>
        <v>0</v>
      </c>
      <c r="AB1780" s="228" t="str">
        <f t="shared" si="254"/>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52"/>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53"/>
        <v>0</v>
      </c>
      <c r="AB1781" s="228" t="str">
        <f t="shared" si="254"/>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52"/>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53"/>
        <v>0</v>
      </c>
      <c r="AB1782" s="228" t="str">
        <f t="shared" si="254"/>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52"/>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53"/>
        <v>0</v>
      </c>
      <c r="AB1783" s="228" t="str">
        <f t="shared" si="254"/>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52"/>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53"/>
        <v>0</v>
      </c>
      <c r="AB1784" s="228" t="str">
        <f t="shared" si="254"/>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52"/>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53"/>
        <v>0</v>
      </c>
      <c r="AB1785" s="228" t="str">
        <f t="shared" si="254"/>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52"/>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53"/>
        <v>0</v>
      </c>
      <c r="AB1786" s="228" t="str">
        <f t="shared" si="254"/>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ca="1" si="252"/>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ca="1" si="253"/>
        <v>0</v>
      </c>
      <c r="AB1787" s="228" t="str">
        <f t="shared" si="254"/>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ca="1" si="252"/>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ca="1" si="253"/>
        <v>0</v>
      </c>
      <c r="AB1788" s="228" t="str">
        <f t="shared" si="254"/>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2"/>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3"/>
        <v>0</v>
      </c>
      <c r="AB1789" s="228" t="str">
        <f t="shared" si="254"/>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2"/>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3"/>
        <v>0</v>
      </c>
      <c r="AB1790" s="228" t="str">
        <f t="shared" si="254"/>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2"/>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3"/>
        <v>0</v>
      </c>
      <c r="AB1791" s="228" t="str">
        <f t="shared" si="254"/>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2"/>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3"/>
        <v>0</v>
      </c>
      <c r="AB1792" s="228" t="str">
        <f t="shared" si="254"/>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ref="S1793" ca="1" si="255">IF(B1793="","",IF(ISERROR(MATCH($E1793,CL,0)),"Unknown",INDIRECT("'C'!$A$"&amp;MATCH($E1793,CL,0)+1)))</f>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ref="X1793" ca="1" si="256">IF(AND(C1793="Smelter not listed",OR(LEN(D1793)=0,LEN(E1793)=0)),1,0)</f>
        <v>0</v>
      </c>
      <c r="AB1793" s="228" t="str">
        <f t="shared" ref="AB1793" si="257">B1793&amp;C1793</f>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ref="S1794:S1825" ca="1" si="258">IF(B1794="","",IF(ISERROR(MATCH($E1794,CL,0)),"Unknown",INDIRECT("'C'!$A$"&amp;MATCH($E1794,CL,0)+1)))</f>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ref="X1794:X1825" ca="1" si="259">IF(AND(C1794="Smelter not listed",OR(LEN(D1794)=0,LEN(E1794)=0)),1,0)</f>
        <v>0</v>
      </c>
      <c r="AB1794" s="228" t="str">
        <f t="shared" ref="AB1794:AB1825" si="260">B1794&amp;C1794</f>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8"/>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9"/>
        <v>0</v>
      </c>
      <c r="AB1795" s="228" t="str">
        <f t="shared" si="260"/>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8"/>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9"/>
        <v>0</v>
      </c>
      <c r="AB1796" s="228" t="str">
        <f t="shared" si="260"/>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8"/>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9"/>
        <v>0</v>
      </c>
      <c r="AB1797" s="228" t="str">
        <f t="shared" si="260"/>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8"/>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9"/>
        <v>0</v>
      </c>
      <c r="AB1798" s="228" t="str">
        <f t="shared" si="260"/>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8"/>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9"/>
        <v>0</v>
      </c>
      <c r="AB1799" s="228" t="str">
        <f t="shared" si="260"/>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8"/>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9"/>
        <v>0</v>
      </c>
      <c r="AB1800" s="228" t="str">
        <f t="shared" si="260"/>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8"/>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9"/>
        <v>0</v>
      </c>
      <c r="AB1801" s="228" t="str">
        <f t="shared" si="260"/>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8"/>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9"/>
        <v>0</v>
      </c>
      <c r="AB1802" s="228" t="str">
        <f t="shared" si="260"/>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8"/>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9"/>
        <v>0</v>
      </c>
      <c r="AB1803" s="228" t="str">
        <f t="shared" si="260"/>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8"/>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9"/>
        <v>0</v>
      </c>
      <c r="AB1804" s="228" t="str">
        <f t="shared" si="260"/>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8"/>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9"/>
        <v>0</v>
      </c>
      <c r="AB1805" s="228" t="str">
        <f t="shared" si="260"/>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8"/>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9"/>
        <v>0</v>
      </c>
      <c r="AB1806" s="228" t="str">
        <f t="shared" si="260"/>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8"/>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9"/>
        <v>0</v>
      </c>
      <c r="AB1807" s="228" t="str">
        <f t="shared" si="260"/>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8"/>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9"/>
        <v>0</v>
      </c>
      <c r="AB1808" s="228" t="str">
        <f t="shared" si="260"/>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8"/>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9"/>
        <v>0</v>
      </c>
      <c r="AB1809" s="228" t="str">
        <f t="shared" si="260"/>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8"/>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9"/>
        <v>0</v>
      </c>
      <c r="AB1810" s="228" t="str">
        <f t="shared" si="260"/>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8"/>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9"/>
        <v>0</v>
      </c>
      <c r="AB1811" s="228" t="str">
        <f t="shared" si="260"/>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8"/>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9"/>
        <v>0</v>
      </c>
      <c r="AB1812" s="228" t="str">
        <f t="shared" si="260"/>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8"/>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9"/>
        <v>0</v>
      </c>
      <c r="AB1813" s="228" t="str">
        <f t="shared" si="260"/>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8"/>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9"/>
        <v>0</v>
      </c>
      <c r="AB1814" s="228" t="str">
        <f t="shared" si="260"/>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8"/>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9"/>
        <v>0</v>
      </c>
      <c r="AB1815" s="228" t="str">
        <f t="shared" si="260"/>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8"/>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9"/>
        <v>0</v>
      </c>
      <c r="AB1816" s="228" t="str">
        <f t="shared" si="260"/>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8"/>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9"/>
        <v>0</v>
      </c>
      <c r="AB1817" s="228" t="str">
        <f t="shared" si="260"/>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8"/>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9"/>
        <v>0</v>
      </c>
      <c r="AB1818" s="228" t="str">
        <f t="shared" si="260"/>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8"/>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9"/>
        <v>0</v>
      </c>
      <c r="AB1819" s="228" t="str">
        <f t="shared" si="260"/>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ca="1" si="258"/>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ca="1" si="259"/>
        <v>0</v>
      </c>
      <c r="AB1820" s="228" t="str">
        <f t="shared" si="260"/>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8"/>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9"/>
        <v>0</v>
      </c>
      <c r="AB1821" s="228" t="str">
        <f t="shared" si="260"/>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8"/>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9"/>
        <v>0</v>
      </c>
      <c r="AB1822" s="228" t="str">
        <f t="shared" si="260"/>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8"/>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9"/>
        <v>0</v>
      </c>
      <c r="AB1823" s="228" t="str">
        <f t="shared" si="260"/>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8"/>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9"/>
        <v>0</v>
      </c>
      <c r="AB1824" s="228" t="str">
        <f t="shared" si="260"/>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8"/>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9"/>
        <v>0</v>
      </c>
      <c r="AB1825" s="228" t="str">
        <f t="shared" si="260"/>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ref="S1826:S1856" ca="1" si="261">IF(B1826="","",IF(ISERROR(MATCH($E1826,CL,0)),"Unknown",INDIRECT("'C'!$A$"&amp;MATCH($E1826,CL,0)+1)))</f>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ref="X1826:X1856" ca="1" si="262">IF(AND(C1826="Smelter not listed",OR(LEN(D1826)=0,LEN(E1826)=0)),1,0)</f>
        <v>0</v>
      </c>
      <c r="AB1826" s="228" t="str">
        <f t="shared" ref="AB1826:AB1856" si="263">B1826&amp;C1826</f>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61"/>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62"/>
        <v>0</v>
      </c>
      <c r="AB1827" s="228" t="str">
        <f t="shared" si="263"/>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61"/>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62"/>
        <v>0</v>
      </c>
      <c r="AB1828" s="228" t="str">
        <f t="shared" si="263"/>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61"/>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62"/>
        <v>0</v>
      </c>
      <c r="AB1829" s="228" t="str">
        <f t="shared" si="263"/>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61"/>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62"/>
        <v>0</v>
      </c>
      <c r="AB1830" s="228" t="str">
        <f t="shared" si="263"/>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61"/>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62"/>
        <v>0</v>
      </c>
      <c r="AB1831" s="228" t="str">
        <f t="shared" si="263"/>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61"/>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62"/>
        <v>0</v>
      </c>
      <c r="AB1832" s="228" t="str">
        <f t="shared" si="263"/>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61"/>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62"/>
        <v>0</v>
      </c>
      <c r="AB1833" s="228" t="str">
        <f t="shared" si="263"/>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61"/>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62"/>
        <v>0</v>
      </c>
      <c r="AB1834" s="228" t="str">
        <f t="shared" si="263"/>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61"/>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62"/>
        <v>0</v>
      </c>
      <c r="AB1835" s="228" t="str">
        <f t="shared" si="263"/>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61"/>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62"/>
        <v>0</v>
      </c>
      <c r="AB1836" s="228" t="str">
        <f t="shared" si="263"/>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61"/>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62"/>
        <v>0</v>
      </c>
      <c r="AB1837" s="228" t="str">
        <f t="shared" si="263"/>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61"/>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62"/>
        <v>0</v>
      </c>
      <c r="AB1838" s="228" t="str">
        <f t="shared" si="263"/>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61"/>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62"/>
        <v>0</v>
      </c>
      <c r="AB1839" s="228" t="str">
        <f t="shared" si="263"/>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61"/>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62"/>
        <v>0</v>
      </c>
      <c r="AB1840" s="228" t="str">
        <f t="shared" si="263"/>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61"/>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62"/>
        <v>0</v>
      </c>
      <c r="AB1841" s="228" t="str">
        <f t="shared" si="263"/>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61"/>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62"/>
        <v>0</v>
      </c>
      <c r="AB1842" s="228" t="str">
        <f t="shared" si="263"/>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61"/>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62"/>
        <v>0</v>
      </c>
      <c r="AB1843" s="228" t="str">
        <f t="shared" si="263"/>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61"/>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62"/>
        <v>0</v>
      </c>
      <c r="AB1844" s="228" t="str">
        <f t="shared" si="263"/>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61"/>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62"/>
        <v>0</v>
      </c>
      <c r="AB1845" s="228" t="str">
        <f t="shared" si="263"/>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61"/>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62"/>
        <v>0</v>
      </c>
      <c r="AB1846" s="228" t="str">
        <f t="shared" si="263"/>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61"/>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62"/>
        <v>0</v>
      </c>
      <c r="AB1847" s="228" t="str">
        <f t="shared" si="263"/>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61"/>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62"/>
        <v>0</v>
      </c>
      <c r="AB1848" s="228" t="str">
        <f t="shared" si="263"/>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61"/>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62"/>
        <v>0</v>
      </c>
      <c r="AB1849" s="228" t="str">
        <f t="shared" si="263"/>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61"/>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62"/>
        <v>0</v>
      </c>
      <c r="AB1850" s="228" t="str">
        <f t="shared" si="263"/>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ca="1" si="261"/>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ca="1" si="262"/>
        <v>0</v>
      </c>
      <c r="AB1851" s="228" t="str">
        <f t="shared" si="263"/>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ca="1" si="261"/>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ca="1" si="262"/>
        <v>0</v>
      </c>
      <c r="AB1852" s="228" t="str">
        <f t="shared" si="263"/>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1"/>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2"/>
        <v>0</v>
      </c>
      <c r="AB1853" s="228" t="str">
        <f t="shared" si="263"/>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1"/>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2"/>
        <v>0</v>
      </c>
      <c r="AB1854" s="228" t="str">
        <f t="shared" si="263"/>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1"/>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2"/>
        <v>0</v>
      </c>
      <c r="AB1855" s="228" t="str">
        <f t="shared" si="263"/>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1"/>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2"/>
        <v>0</v>
      </c>
      <c r="AB1856" s="228" t="str">
        <f t="shared" si="263"/>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ref="S1857" ca="1" si="264">IF(B1857="","",IF(ISERROR(MATCH($E1857,CL,0)),"Unknown",INDIRECT("'C'!$A$"&amp;MATCH($E1857,CL,0)+1)))</f>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ref="X1857" ca="1" si="265">IF(AND(C1857="Smelter not listed",OR(LEN(D1857)=0,LEN(E1857)=0)),1,0)</f>
        <v>0</v>
      </c>
      <c r="AB1857" s="228" t="str">
        <f t="shared" ref="AB1857" si="266">B1857&amp;C1857</f>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ref="S1858:S1889" ca="1" si="267">IF(B1858="","",IF(ISERROR(MATCH($E1858,CL,0)),"Unknown",INDIRECT("'C'!$A$"&amp;MATCH($E1858,CL,0)+1)))</f>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ref="X1858:X1889" ca="1" si="268">IF(AND(C1858="Smelter not listed",OR(LEN(D1858)=0,LEN(E1858)=0)),1,0)</f>
        <v>0</v>
      </c>
      <c r="AB1858" s="228" t="str">
        <f t="shared" ref="AB1858:AB1889" si="269">B1858&amp;C1858</f>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7"/>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8"/>
        <v>0</v>
      </c>
      <c r="AB1859" s="228" t="str">
        <f t="shared" si="269"/>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7"/>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8"/>
        <v>0</v>
      </c>
      <c r="AB1860" s="228" t="str">
        <f t="shared" si="269"/>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7"/>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8"/>
        <v>0</v>
      </c>
      <c r="AB1861" s="228" t="str">
        <f t="shared" si="269"/>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7"/>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8"/>
        <v>0</v>
      </c>
      <c r="AB1862" s="228" t="str">
        <f t="shared" si="269"/>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7"/>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8"/>
        <v>0</v>
      </c>
      <c r="AB1863" s="228" t="str">
        <f t="shared" si="269"/>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7"/>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8"/>
        <v>0</v>
      </c>
      <c r="AB1864" s="228" t="str">
        <f t="shared" si="269"/>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7"/>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8"/>
        <v>0</v>
      </c>
      <c r="AB1865" s="228" t="str">
        <f t="shared" si="269"/>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7"/>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8"/>
        <v>0</v>
      </c>
      <c r="AB1866" s="228" t="str">
        <f t="shared" si="269"/>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7"/>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8"/>
        <v>0</v>
      </c>
      <c r="AB1867" s="228" t="str">
        <f t="shared" si="269"/>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7"/>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8"/>
        <v>0</v>
      </c>
      <c r="AB1868" s="228" t="str">
        <f t="shared" si="269"/>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7"/>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8"/>
        <v>0</v>
      </c>
      <c r="AB1869" s="228" t="str">
        <f t="shared" si="269"/>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7"/>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8"/>
        <v>0</v>
      </c>
      <c r="AB1870" s="228" t="str">
        <f t="shared" si="269"/>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7"/>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8"/>
        <v>0</v>
      </c>
      <c r="AB1871" s="228" t="str">
        <f t="shared" si="269"/>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7"/>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8"/>
        <v>0</v>
      </c>
      <c r="AB1872" s="228" t="str">
        <f t="shared" si="269"/>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7"/>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8"/>
        <v>0</v>
      </c>
      <c r="AB1873" s="228" t="str">
        <f t="shared" si="269"/>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7"/>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8"/>
        <v>0</v>
      </c>
      <c r="AB1874" s="228" t="str">
        <f t="shared" si="269"/>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7"/>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8"/>
        <v>0</v>
      </c>
      <c r="AB1875" s="228" t="str">
        <f t="shared" si="269"/>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7"/>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8"/>
        <v>0</v>
      </c>
      <c r="AB1876" s="228" t="str">
        <f t="shared" si="269"/>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7"/>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8"/>
        <v>0</v>
      </c>
      <c r="AB1877" s="228" t="str">
        <f t="shared" si="269"/>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7"/>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8"/>
        <v>0</v>
      </c>
      <c r="AB1878" s="228" t="str">
        <f t="shared" si="269"/>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7"/>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8"/>
        <v>0</v>
      </c>
      <c r="AB1879" s="228" t="str">
        <f t="shared" si="269"/>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7"/>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8"/>
        <v>0</v>
      </c>
      <c r="AB1880" s="228" t="str">
        <f t="shared" si="269"/>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7"/>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8"/>
        <v>0</v>
      </c>
      <c r="AB1881" s="228" t="str">
        <f t="shared" si="269"/>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7"/>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8"/>
        <v>0</v>
      </c>
      <c r="AB1882" s="228" t="str">
        <f t="shared" si="269"/>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7"/>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8"/>
        <v>0</v>
      </c>
      <c r="AB1883" s="228" t="str">
        <f t="shared" si="269"/>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ca="1" si="267"/>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ca="1" si="268"/>
        <v>0</v>
      </c>
      <c r="AB1884" s="228" t="str">
        <f t="shared" si="269"/>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7"/>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8"/>
        <v>0</v>
      </c>
      <c r="AB1885" s="228" t="str">
        <f t="shared" si="269"/>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7"/>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8"/>
        <v>0</v>
      </c>
      <c r="AB1886" s="228" t="str">
        <f t="shared" si="269"/>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7"/>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8"/>
        <v>0</v>
      </c>
      <c r="AB1887" s="228" t="str">
        <f t="shared" si="269"/>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7"/>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8"/>
        <v>0</v>
      </c>
      <c r="AB1888" s="228" t="str">
        <f t="shared" si="269"/>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7"/>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8"/>
        <v>0</v>
      </c>
      <c r="AB1889" s="228" t="str">
        <f t="shared" si="269"/>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ref="S1890:S1920" ca="1" si="270">IF(B1890="","",IF(ISERROR(MATCH($E1890,CL,0)),"Unknown",INDIRECT("'C'!$A$"&amp;MATCH($E1890,CL,0)+1)))</f>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ref="X1890:X1920" ca="1" si="271">IF(AND(C1890="Smelter not listed",OR(LEN(D1890)=0,LEN(E1890)=0)),1,0)</f>
        <v>0</v>
      </c>
      <c r="AB1890" s="228" t="str">
        <f t="shared" ref="AB1890:AB1920" si="272">B1890&amp;C1890</f>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70"/>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71"/>
        <v>0</v>
      </c>
      <c r="AB1891" s="228" t="str">
        <f t="shared" si="272"/>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70"/>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71"/>
        <v>0</v>
      </c>
      <c r="AB1892" s="228" t="str">
        <f t="shared" si="272"/>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70"/>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71"/>
        <v>0</v>
      </c>
      <c r="AB1893" s="228" t="str">
        <f t="shared" si="272"/>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70"/>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71"/>
        <v>0</v>
      </c>
      <c r="AB1894" s="228" t="str">
        <f t="shared" si="272"/>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70"/>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71"/>
        <v>0</v>
      </c>
      <c r="AB1895" s="228" t="str">
        <f t="shared" si="272"/>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70"/>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71"/>
        <v>0</v>
      </c>
      <c r="AB1896" s="228" t="str">
        <f t="shared" si="272"/>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70"/>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71"/>
        <v>0</v>
      </c>
      <c r="AB1897" s="228" t="str">
        <f t="shared" si="272"/>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70"/>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71"/>
        <v>0</v>
      </c>
      <c r="AB1898" s="228" t="str">
        <f t="shared" si="272"/>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70"/>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71"/>
        <v>0</v>
      </c>
      <c r="AB1899" s="228" t="str">
        <f t="shared" si="272"/>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70"/>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71"/>
        <v>0</v>
      </c>
      <c r="AB1900" s="228" t="str">
        <f t="shared" si="272"/>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70"/>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71"/>
        <v>0</v>
      </c>
      <c r="AB1901" s="228" t="str">
        <f t="shared" si="272"/>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70"/>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71"/>
        <v>0</v>
      </c>
      <c r="AB1902" s="228" t="str">
        <f t="shared" si="272"/>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70"/>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71"/>
        <v>0</v>
      </c>
      <c r="AB1903" s="228" t="str">
        <f t="shared" si="272"/>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70"/>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71"/>
        <v>0</v>
      </c>
      <c r="AB1904" s="228" t="str">
        <f t="shared" si="272"/>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70"/>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71"/>
        <v>0</v>
      </c>
      <c r="AB1905" s="228" t="str">
        <f t="shared" si="272"/>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70"/>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71"/>
        <v>0</v>
      </c>
      <c r="AB1906" s="228" t="str">
        <f t="shared" si="272"/>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70"/>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71"/>
        <v>0</v>
      </c>
      <c r="AB1907" s="228" t="str">
        <f t="shared" si="272"/>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70"/>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71"/>
        <v>0</v>
      </c>
      <c r="AB1908" s="228" t="str">
        <f t="shared" si="272"/>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70"/>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71"/>
        <v>0</v>
      </c>
      <c r="AB1909" s="228" t="str">
        <f t="shared" si="272"/>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70"/>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71"/>
        <v>0</v>
      </c>
      <c r="AB1910" s="228" t="str">
        <f t="shared" si="272"/>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70"/>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71"/>
        <v>0</v>
      </c>
      <c r="AB1911" s="228" t="str">
        <f t="shared" si="272"/>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70"/>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71"/>
        <v>0</v>
      </c>
      <c r="AB1912" s="228" t="str">
        <f t="shared" si="272"/>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70"/>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71"/>
        <v>0</v>
      </c>
      <c r="AB1913" s="228" t="str">
        <f t="shared" si="272"/>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70"/>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71"/>
        <v>0</v>
      </c>
      <c r="AB1914" s="228" t="str">
        <f t="shared" si="272"/>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ca="1" si="270"/>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ca="1" si="271"/>
        <v>0</v>
      </c>
      <c r="AB1915" s="228" t="str">
        <f t="shared" si="272"/>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ca="1" si="270"/>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ca="1" si="271"/>
        <v>0</v>
      </c>
      <c r="AB1916" s="228" t="str">
        <f t="shared" si="272"/>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0"/>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1"/>
        <v>0</v>
      </c>
      <c r="AB1917" s="228" t="str">
        <f t="shared" si="272"/>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0"/>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1"/>
        <v>0</v>
      </c>
      <c r="AB1918" s="228" t="str">
        <f t="shared" si="272"/>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0"/>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1"/>
        <v>0</v>
      </c>
      <c r="AB1919" s="228" t="str">
        <f t="shared" si="272"/>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0"/>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1"/>
        <v>0</v>
      </c>
      <c r="AB1920" s="228" t="str">
        <f t="shared" si="272"/>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ref="S1921" ca="1" si="273">IF(B1921="","",IF(ISERROR(MATCH($E1921,CL,0)),"Unknown",INDIRECT("'C'!$A$"&amp;MATCH($E1921,CL,0)+1)))</f>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ref="X1921" ca="1" si="274">IF(AND(C1921="Smelter not listed",OR(LEN(D1921)=0,LEN(E1921)=0)),1,0)</f>
        <v>0</v>
      </c>
      <c r="AB1921" s="228" t="str">
        <f t="shared" ref="AB1921" si="275">B1921&amp;C1921</f>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ref="S1922:S1953" ca="1" si="276">IF(B1922="","",IF(ISERROR(MATCH($E1922,CL,0)),"Unknown",INDIRECT("'C'!$A$"&amp;MATCH($E1922,CL,0)+1)))</f>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ref="X1922:X1953" ca="1" si="277">IF(AND(C1922="Smelter not listed",OR(LEN(D1922)=0,LEN(E1922)=0)),1,0)</f>
        <v>0</v>
      </c>
      <c r="AB1922" s="228" t="str">
        <f t="shared" ref="AB1922:AB1953" si="278">B1922&amp;C1922</f>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6"/>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7"/>
        <v>0</v>
      </c>
      <c r="AB1923" s="228" t="str">
        <f t="shared" si="278"/>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6"/>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7"/>
        <v>0</v>
      </c>
      <c r="AB1924" s="228" t="str">
        <f t="shared" si="278"/>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6"/>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7"/>
        <v>0</v>
      </c>
      <c r="AB1925" s="228" t="str">
        <f t="shared" si="278"/>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6"/>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7"/>
        <v>0</v>
      </c>
      <c r="AB1926" s="228" t="str">
        <f t="shared" si="278"/>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6"/>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7"/>
        <v>0</v>
      </c>
      <c r="AB1927" s="228" t="str">
        <f t="shared" si="278"/>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6"/>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7"/>
        <v>0</v>
      </c>
      <c r="AB1928" s="228" t="str">
        <f t="shared" si="278"/>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6"/>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7"/>
        <v>0</v>
      </c>
      <c r="AB1929" s="228" t="str">
        <f t="shared" si="278"/>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6"/>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7"/>
        <v>0</v>
      </c>
      <c r="AB1930" s="228" t="str">
        <f t="shared" si="278"/>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6"/>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7"/>
        <v>0</v>
      </c>
      <c r="AB1931" s="228" t="str">
        <f t="shared" si="278"/>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6"/>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7"/>
        <v>0</v>
      </c>
      <c r="AB1932" s="228" t="str">
        <f t="shared" si="278"/>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6"/>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7"/>
        <v>0</v>
      </c>
      <c r="AB1933" s="228" t="str">
        <f t="shared" si="278"/>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6"/>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7"/>
        <v>0</v>
      </c>
      <c r="AB1934" s="228" t="str">
        <f t="shared" si="278"/>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6"/>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7"/>
        <v>0</v>
      </c>
      <c r="AB1935" s="228" t="str">
        <f t="shared" si="278"/>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6"/>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7"/>
        <v>0</v>
      </c>
      <c r="AB1936" s="228" t="str">
        <f t="shared" si="278"/>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6"/>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7"/>
        <v>0</v>
      </c>
      <c r="AB1937" s="228" t="str">
        <f t="shared" si="278"/>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6"/>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7"/>
        <v>0</v>
      </c>
      <c r="AB1938" s="228" t="str">
        <f t="shared" si="278"/>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6"/>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7"/>
        <v>0</v>
      </c>
      <c r="AB1939" s="228" t="str">
        <f t="shared" si="278"/>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6"/>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7"/>
        <v>0</v>
      </c>
      <c r="AB1940" s="228" t="str">
        <f t="shared" si="278"/>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6"/>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7"/>
        <v>0</v>
      </c>
      <c r="AB1941" s="228" t="str">
        <f t="shared" si="278"/>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6"/>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7"/>
        <v>0</v>
      </c>
      <c r="AB1942" s="228" t="str">
        <f t="shared" si="278"/>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6"/>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7"/>
        <v>0</v>
      </c>
      <c r="AB1943" s="228" t="str">
        <f t="shared" si="278"/>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6"/>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7"/>
        <v>0</v>
      </c>
      <c r="AB1944" s="228" t="str">
        <f t="shared" si="278"/>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6"/>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7"/>
        <v>0</v>
      </c>
      <c r="AB1945" s="228" t="str">
        <f t="shared" si="278"/>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6"/>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7"/>
        <v>0</v>
      </c>
      <c r="AB1946" s="228" t="str">
        <f t="shared" si="278"/>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6"/>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7"/>
        <v>0</v>
      </c>
      <c r="AB1947" s="228" t="str">
        <f t="shared" si="278"/>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ca="1" si="276"/>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ca="1" si="277"/>
        <v>0</v>
      </c>
      <c r="AB1948" s="228" t="str">
        <f t="shared" si="278"/>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6"/>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7"/>
        <v>0</v>
      </c>
      <c r="AB1949" s="228" t="str">
        <f t="shared" si="278"/>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6"/>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7"/>
        <v>0</v>
      </c>
      <c r="AB1950" s="228" t="str">
        <f t="shared" si="278"/>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6"/>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7"/>
        <v>0</v>
      </c>
      <c r="AB1951" s="228" t="str">
        <f t="shared" si="278"/>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6"/>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7"/>
        <v>0</v>
      </c>
      <c r="AB1952" s="228" t="str">
        <f t="shared" si="278"/>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6"/>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7"/>
        <v>0</v>
      </c>
      <c r="AB1953" s="228" t="str">
        <f t="shared" si="278"/>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ref="S1954:S1984" ca="1" si="279">IF(B1954="","",IF(ISERROR(MATCH($E1954,CL,0)),"Unknown",INDIRECT("'C'!$A$"&amp;MATCH($E1954,CL,0)+1)))</f>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ref="X1954:X1984" ca="1" si="280">IF(AND(C1954="Smelter not listed",OR(LEN(D1954)=0,LEN(E1954)=0)),1,0)</f>
        <v>0</v>
      </c>
      <c r="AB1954" s="228" t="str">
        <f t="shared" ref="AB1954:AB1984" si="281">B1954&amp;C1954</f>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9"/>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80"/>
        <v>0</v>
      </c>
      <c r="AB1955" s="228" t="str">
        <f t="shared" si="281"/>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9"/>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80"/>
        <v>0</v>
      </c>
      <c r="AB1956" s="228" t="str">
        <f t="shared" si="281"/>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9"/>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80"/>
        <v>0</v>
      </c>
      <c r="AB1957" s="228" t="str">
        <f t="shared" si="281"/>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9"/>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80"/>
        <v>0</v>
      </c>
      <c r="AB1958" s="228" t="str">
        <f t="shared" si="281"/>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9"/>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80"/>
        <v>0</v>
      </c>
      <c r="AB1959" s="228" t="str">
        <f t="shared" si="281"/>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9"/>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80"/>
        <v>0</v>
      </c>
      <c r="AB1960" s="228" t="str">
        <f t="shared" si="281"/>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9"/>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80"/>
        <v>0</v>
      </c>
      <c r="AB1961" s="228" t="str">
        <f t="shared" si="281"/>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9"/>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80"/>
        <v>0</v>
      </c>
      <c r="AB1962" s="228" t="str">
        <f t="shared" si="281"/>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9"/>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80"/>
        <v>0</v>
      </c>
      <c r="AB1963" s="228" t="str">
        <f t="shared" si="281"/>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9"/>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80"/>
        <v>0</v>
      </c>
      <c r="AB1964" s="228" t="str">
        <f t="shared" si="281"/>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9"/>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80"/>
        <v>0</v>
      </c>
      <c r="AB1965" s="228" t="str">
        <f t="shared" si="281"/>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9"/>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80"/>
        <v>0</v>
      </c>
      <c r="AB1966" s="228" t="str">
        <f t="shared" si="281"/>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9"/>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80"/>
        <v>0</v>
      </c>
      <c r="AB1967" s="228" t="str">
        <f t="shared" si="281"/>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9"/>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80"/>
        <v>0</v>
      </c>
      <c r="AB1968" s="228" t="str">
        <f t="shared" si="281"/>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9"/>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80"/>
        <v>0</v>
      </c>
      <c r="AB1969" s="228" t="str">
        <f t="shared" si="281"/>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9"/>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80"/>
        <v>0</v>
      </c>
      <c r="AB1970" s="228" t="str">
        <f t="shared" si="281"/>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9"/>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80"/>
        <v>0</v>
      </c>
      <c r="AB1971" s="228" t="str">
        <f t="shared" si="281"/>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9"/>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80"/>
        <v>0</v>
      </c>
      <c r="AB1972" s="228" t="str">
        <f t="shared" si="281"/>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9"/>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80"/>
        <v>0</v>
      </c>
      <c r="AB1973" s="228" t="str">
        <f t="shared" si="281"/>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9"/>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80"/>
        <v>0</v>
      </c>
      <c r="AB1974" s="228" t="str">
        <f t="shared" si="281"/>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9"/>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80"/>
        <v>0</v>
      </c>
      <c r="AB1975" s="228" t="str">
        <f t="shared" si="281"/>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9"/>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80"/>
        <v>0</v>
      </c>
      <c r="AB1976" s="228" t="str">
        <f t="shared" si="281"/>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9"/>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80"/>
        <v>0</v>
      </c>
      <c r="AB1977" s="228" t="str">
        <f t="shared" si="281"/>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9"/>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80"/>
        <v>0</v>
      </c>
      <c r="AB1978" s="228" t="str">
        <f t="shared" si="281"/>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ca="1" si="279"/>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ca="1" si="280"/>
        <v>0</v>
      </c>
      <c r="AB1979" s="228" t="str">
        <f t="shared" si="281"/>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ca="1" si="279"/>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ca="1" si="280"/>
        <v>0</v>
      </c>
      <c r="AB1980" s="228" t="str">
        <f t="shared" si="281"/>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79"/>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0"/>
        <v>0</v>
      </c>
      <c r="AB1981" s="228" t="str">
        <f t="shared" si="281"/>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79"/>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0"/>
        <v>0</v>
      </c>
      <c r="AB1982" s="228" t="str">
        <f t="shared" si="281"/>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79"/>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0"/>
        <v>0</v>
      </c>
      <c r="AB1983" s="228" t="str">
        <f t="shared" si="281"/>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79"/>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0"/>
        <v>0</v>
      </c>
      <c r="AB1984" s="228" t="str">
        <f t="shared" si="281"/>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ref="S1985" ca="1" si="282">IF(B1985="","",IF(ISERROR(MATCH($E1985,CL,0)),"Unknown",INDIRECT("'C'!$A$"&amp;MATCH($E1985,CL,0)+1)))</f>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ref="X1985" ca="1" si="283">IF(AND(C1985="Smelter not listed",OR(LEN(D1985)=0,LEN(E1985)=0)),1,0)</f>
        <v>0</v>
      </c>
      <c r="AB1985" s="228" t="str">
        <f t="shared" ref="AB1985" si="284">B1985&amp;C1985</f>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ref="S1986:S2017" ca="1" si="285">IF(B1986="","",IF(ISERROR(MATCH($E1986,CL,0)),"Unknown",INDIRECT("'C'!$A$"&amp;MATCH($E1986,CL,0)+1)))</f>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ref="X1986:X2017" ca="1" si="286">IF(AND(C1986="Smelter not listed",OR(LEN(D1986)=0,LEN(E1986)=0)),1,0)</f>
        <v>0</v>
      </c>
      <c r="AB1986" s="228" t="str">
        <f t="shared" ref="AB1986:AB2017" si="287">B1986&amp;C1986</f>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5"/>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6"/>
        <v>0</v>
      </c>
      <c r="AB1987" s="228" t="str">
        <f t="shared" si="287"/>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5"/>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6"/>
        <v>0</v>
      </c>
      <c r="AB1988" s="228" t="str">
        <f t="shared" si="287"/>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5"/>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6"/>
        <v>0</v>
      </c>
      <c r="AB1989" s="228" t="str">
        <f t="shared" si="287"/>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5"/>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6"/>
        <v>0</v>
      </c>
      <c r="AB1990" s="228" t="str">
        <f t="shared" si="287"/>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5"/>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6"/>
        <v>0</v>
      </c>
      <c r="AB1991" s="228" t="str">
        <f t="shared" si="287"/>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5"/>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6"/>
        <v>0</v>
      </c>
      <c r="AB1992" s="228" t="str">
        <f t="shared" si="287"/>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5"/>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6"/>
        <v>0</v>
      </c>
      <c r="AB1993" s="228" t="str">
        <f t="shared" si="287"/>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5"/>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6"/>
        <v>0</v>
      </c>
      <c r="AB1994" s="228" t="str">
        <f t="shared" si="287"/>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5"/>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6"/>
        <v>0</v>
      </c>
      <c r="AB1995" s="228" t="str">
        <f t="shared" si="287"/>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5"/>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6"/>
        <v>0</v>
      </c>
      <c r="AB1996" s="228" t="str">
        <f t="shared" si="287"/>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5"/>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6"/>
        <v>0</v>
      </c>
      <c r="AB1997" s="228" t="str">
        <f t="shared" si="287"/>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5"/>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6"/>
        <v>0</v>
      </c>
      <c r="AB1998" s="228" t="str">
        <f t="shared" si="287"/>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5"/>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6"/>
        <v>0</v>
      </c>
      <c r="AB1999" s="228" t="str">
        <f t="shared" si="287"/>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5"/>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6"/>
        <v>0</v>
      </c>
      <c r="AB2000" s="228" t="str">
        <f t="shared" si="287"/>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5"/>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6"/>
        <v>0</v>
      </c>
      <c r="AB2001" s="228" t="str">
        <f t="shared" si="287"/>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5"/>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6"/>
        <v>0</v>
      </c>
      <c r="AB2002" s="228" t="str">
        <f t="shared" si="287"/>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5"/>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6"/>
        <v>0</v>
      </c>
      <c r="AB2003" s="228" t="str">
        <f t="shared" si="287"/>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5"/>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6"/>
        <v>0</v>
      </c>
      <c r="AB2004" s="228" t="str">
        <f t="shared" si="287"/>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5"/>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6"/>
        <v>0</v>
      </c>
      <c r="AB2005" s="228" t="str">
        <f t="shared" si="287"/>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5"/>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6"/>
        <v>0</v>
      </c>
      <c r="AB2006" s="228" t="str">
        <f t="shared" si="287"/>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5"/>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6"/>
        <v>0</v>
      </c>
      <c r="AB2007" s="228" t="str">
        <f t="shared" si="287"/>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5"/>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6"/>
        <v>0</v>
      </c>
      <c r="AB2008" s="228" t="str">
        <f t="shared" si="287"/>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5"/>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6"/>
        <v>0</v>
      </c>
      <c r="AB2009" s="228" t="str">
        <f t="shared" si="287"/>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5"/>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6"/>
        <v>0</v>
      </c>
      <c r="AB2010" s="228" t="str">
        <f t="shared" si="287"/>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5"/>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6"/>
        <v>0</v>
      </c>
      <c r="AB2011" s="228" t="str">
        <f t="shared" si="287"/>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ca="1" si="285"/>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ca="1" si="286"/>
        <v>0</v>
      </c>
      <c r="AB2012" s="228" t="str">
        <f t="shared" si="287"/>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5"/>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6"/>
        <v>0</v>
      </c>
      <c r="AB2013" s="228" t="str">
        <f t="shared" si="287"/>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5"/>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6"/>
        <v>0</v>
      </c>
      <c r="AB2014" s="228" t="str">
        <f t="shared" si="287"/>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5"/>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6"/>
        <v>0</v>
      </c>
      <c r="AB2015" s="228" t="str">
        <f t="shared" si="287"/>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5"/>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6"/>
        <v>0</v>
      </c>
      <c r="AB2016" s="228" t="str">
        <f t="shared" si="287"/>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5"/>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6"/>
        <v>0</v>
      </c>
      <c r="AB2017" s="228" t="str">
        <f t="shared" si="287"/>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ref="S2018:S2048" ca="1" si="288">IF(B2018="","",IF(ISERROR(MATCH($E2018,CL,0)),"Unknown",INDIRECT("'C'!$A$"&amp;MATCH($E2018,CL,0)+1)))</f>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ref="X2018:X2048" ca="1" si="289">IF(AND(C2018="Smelter not listed",OR(LEN(D2018)=0,LEN(E2018)=0)),1,0)</f>
        <v>0</v>
      </c>
      <c r="AB2018" s="228" t="str">
        <f t="shared" ref="AB2018:AB2048" si="290">B2018&amp;C2018</f>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8"/>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9"/>
        <v>0</v>
      </c>
      <c r="AB2019" s="228" t="str">
        <f t="shared" si="290"/>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8"/>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9"/>
        <v>0</v>
      </c>
      <c r="AB2020" s="228" t="str">
        <f t="shared" si="290"/>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8"/>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9"/>
        <v>0</v>
      </c>
      <c r="AB2021" s="228" t="str">
        <f t="shared" si="290"/>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8"/>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9"/>
        <v>0</v>
      </c>
      <c r="AB2022" s="228" t="str">
        <f t="shared" si="290"/>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8"/>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9"/>
        <v>0</v>
      </c>
      <c r="AB2023" s="228" t="str">
        <f t="shared" si="290"/>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8"/>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9"/>
        <v>0</v>
      </c>
      <c r="AB2024" s="228" t="str">
        <f t="shared" si="290"/>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8"/>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9"/>
        <v>0</v>
      </c>
      <c r="AB2025" s="228" t="str">
        <f t="shared" si="290"/>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8"/>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9"/>
        <v>0</v>
      </c>
      <c r="AB2026" s="228" t="str">
        <f t="shared" si="290"/>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8"/>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9"/>
        <v>0</v>
      </c>
      <c r="AB2027" s="228" t="str">
        <f t="shared" si="290"/>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8"/>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9"/>
        <v>0</v>
      </c>
      <c r="AB2028" s="228" t="str">
        <f t="shared" si="290"/>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8"/>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9"/>
        <v>0</v>
      </c>
      <c r="AB2029" s="228" t="str">
        <f t="shared" si="290"/>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8"/>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9"/>
        <v>0</v>
      </c>
      <c r="AB2030" s="228" t="str">
        <f t="shared" si="290"/>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8"/>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9"/>
        <v>0</v>
      </c>
      <c r="AB2031" s="228" t="str">
        <f t="shared" si="290"/>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8"/>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9"/>
        <v>0</v>
      </c>
      <c r="AB2032" s="228" t="str">
        <f t="shared" si="290"/>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8"/>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9"/>
        <v>0</v>
      </c>
      <c r="AB2033" s="228" t="str">
        <f t="shared" si="290"/>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8"/>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9"/>
        <v>0</v>
      </c>
      <c r="AB2034" s="228" t="str">
        <f t="shared" si="290"/>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8"/>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9"/>
        <v>0</v>
      </c>
      <c r="AB2035" s="228" t="str">
        <f t="shared" si="290"/>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8"/>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9"/>
        <v>0</v>
      </c>
      <c r="AB2036" s="228" t="str">
        <f t="shared" si="290"/>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8"/>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9"/>
        <v>0</v>
      </c>
      <c r="AB2037" s="228" t="str">
        <f t="shared" si="290"/>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8"/>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9"/>
        <v>0</v>
      </c>
      <c r="AB2038" s="228" t="str">
        <f t="shared" si="290"/>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8"/>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9"/>
        <v>0</v>
      </c>
      <c r="AB2039" s="228" t="str">
        <f t="shared" si="290"/>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8"/>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9"/>
        <v>0</v>
      </c>
      <c r="AB2040" s="228" t="str">
        <f t="shared" si="290"/>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8"/>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9"/>
        <v>0</v>
      </c>
      <c r="AB2041" s="228" t="str">
        <f t="shared" si="290"/>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8"/>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9"/>
        <v>0</v>
      </c>
      <c r="AB2042" s="228" t="str">
        <f t="shared" si="290"/>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ca="1" si="288"/>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ca="1" si="289"/>
        <v>0</v>
      </c>
      <c r="AB2043" s="228" t="str">
        <f t="shared" si="290"/>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ca="1" si="288"/>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ca="1" si="289"/>
        <v>0</v>
      </c>
      <c r="AB2044" s="228" t="str">
        <f t="shared" si="290"/>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88"/>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89"/>
        <v>0</v>
      </c>
      <c r="AB2045" s="228" t="str">
        <f t="shared" si="290"/>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88"/>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89"/>
        <v>0</v>
      </c>
      <c r="AB2046" s="228" t="str">
        <f t="shared" si="290"/>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88"/>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89"/>
        <v>0</v>
      </c>
      <c r="AB2047" s="228" t="str">
        <f t="shared" si="290"/>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88"/>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89"/>
        <v>0</v>
      </c>
      <c r="AB2048" s="228" t="str">
        <f t="shared" si="290"/>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ref="S2049" ca="1" si="291">IF(B2049="","",IF(ISERROR(MATCH($E2049,CL,0)),"Unknown",INDIRECT("'C'!$A$"&amp;MATCH($E2049,CL,0)+1)))</f>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ref="X2049" ca="1" si="292">IF(AND(C2049="Smelter not listed",OR(LEN(D2049)=0,LEN(E2049)=0)),1,0)</f>
        <v>0</v>
      </c>
      <c r="AB2049" s="228" t="str">
        <f t="shared" ref="AB2049" si="293">B2049&amp;C2049</f>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ref="S2050:S2081" ca="1" si="294">IF(B2050="","",IF(ISERROR(MATCH($E2050,CL,0)),"Unknown",INDIRECT("'C'!$A$"&amp;MATCH($E2050,CL,0)+1)))</f>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ref="X2050:X2081" ca="1" si="295">IF(AND(C2050="Smelter not listed",OR(LEN(D2050)=0,LEN(E2050)=0)),1,0)</f>
        <v>0</v>
      </c>
      <c r="AB2050" s="228" t="str">
        <f t="shared" ref="AB2050:AB2081" si="296">B2050&amp;C2050</f>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4"/>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5"/>
        <v>0</v>
      </c>
      <c r="AB2051" s="228" t="str">
        <f t="shared" si="296"/>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4"/>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5"/>
        <v>0</v>
      </c>
      <c r="AB2052" s="228" t="str">
        <f t="shared" si="296"/>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4"/>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5"/>
        <v>0</v>
      </c>
      <c r="AB2053" s="228" t="str">
        <f t="shared" si="296"/>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4"/>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5"/>
        <v>0</v>
      </c>
      <c r="AB2054" s="228" t="str">
        <f t="shared" si="296"/>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4"/>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5"/>
        <v>0</v>
      </c>
      <c r="AB2055" s="228" t="str">
        <f t="shared" si="296"/>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4"/>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5"/>
        <v>0</v>
      </c>
      <c r="AB2056" s="228" t="str">
        <f t="shared" si="296"/>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4"/>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5"/>
        <v>0</v>
      </c>
      <c r="AB2057" s="228" t="str">
        <f t="shared" si="296"/>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4"/>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5"/>
        <v>0</v>
      </c>
      <c r="AB2058" s="228" t="str">
        <f t="shared" si="296"/>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4"/>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5"/>
        <v>0</v>
      </c>
      <c r="AB2059" s="228" t="str">
        <f t="shared" si="296"/>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4"/>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5"/>
        <v>0</v>
      </c>
      <c r="AB2060" s="228" t="str">
        <f t="shared" si="296"/>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4"/>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5"/>
        <v>0</v>
      </c>
      <c r="AB2061" s="228" t="str">
        <f t="shared" si="296"/>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4"/>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5"/>
        <v>0</v>
      </c>
      <c r="AB2062" s="228" t="str">
        <f t="shared" si="296"/>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4"/>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5"/>
        <v>0</v>
      </c>
      <c r="AB2063" s="228" t="str">
        <f t="shared" si="296"/>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4"/>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5"/>
        <v>0</v>
      </c>
      <c r="AB2064" s="228" t="str">
        <f t="shared" si="296"/>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4"/>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5"/>
        <v>0</v>
      </c>
      <c r="AB2065" s="228" t="str">
        <f t="shared" si="296"/>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4"/>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5"/>
        <v>0</v>
      </c>
      <c r="AB2066" s="228" t="str">
        <f t="shared" si="296"/>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4"/>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5"/>
        <v>0</v>
      </c>
      <c r="AB2067" s="228" t="str">
        <f t="shared" si="296"/>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4"/>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5"/>
        <v>0</v>
      </c>
      <c r="AB2068" s="228" t="str">
        <f t="shared" si="296"/>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4"/>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5"/>
        <v>0</v>
      </c>
      <c r="AB2069" s="228" t="str">
        <f t="shared" si="296"/>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4"/>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5"/>
        <v>0</v>
      </c>
      <c r="AB2070" s="228" t="str">
        <f t="shared" si="296"/>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4"/>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5"/>
        <v>0</v>
      </c>
      <c r="AB2071" s="228" t="str">
        <f t="shared" si="296"/>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4"/>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5"/>
        <v>0</v>
      </c>
      <c r="AB2072" s="228" t="str">
        <f t="shared" si="296"/>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4"/>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5"/>
        <v>0</v>
      </c>
      <c r="AB2073" s="228" t="str">
        <f t="shared" si="296"/>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4"/>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5"/>
        <v>0</v>
      </c>
      <c r="AB2074" s="228" t="str">
        <f t="shared" si="296"/>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4"/>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5"/>
        <v>0</v>
      </c>
      <c r="AB2075" s="228" t="str">
        <f t="shared" si="296"/>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ca="1" si="294"/>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ca="1" si="295"/>
        <v>0</v>
      </c>
      <c r="AB2076" s="228" t="str">
        <f t="shared" si="296"/>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4"/>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5"/>
        <v>0</v>
      </c>
      <c r="AB2077" s="228" t="str">
        <f t="shared" si="296"/>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4"/>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5"/>
        <v>0</v>
      </c>
      <c r="AB2078" s="228" t="str">
        <f t="shared" si="296"/>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4"/>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5"/>
        <v>0</v>
      </c>
      <c r="AB2079" s="228" t="str">
        <f t="shared" si="296"/>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4"/>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5"/>
        <v>0</v>
      </c>
      <c r="AB2080" s="228" t="str">
        <f t="shared" si="296"/>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4"/>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5"/>
        <v>0</v>
      </c>
      <c r="AB2081" s="228" t="str">
        <f t="shared" si="296"/>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ref="S2082:S2112" ca="1" si="297">IF(B2082="","",IF(ISERROR(MATCH($E2082,CL,0)),"Unknown",INDIRECT("'C'!$A$"&amp;MATCH($E2082,CL,0)+1)))</f>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ref="X2082:X2112" ca="1" si="298">IF(AND(C2082="Smelter not listed",OR(LEN(D2082)=0,LEN(E2082)=0)),1,0)</f>
        <v>0</v>
      </c>
      <c r="AB2082" s="228" t="str">
        <f t="shared" ref="AB2082:AB2112" si="299">B2082&amp;C2082</f>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7"/>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8"/>
        <v>0</v>
      </c>
      <c r="AB2083" s="228" t="str">
        <f t="shared" si="299"/>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7"/>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8"/>
        <v>0</v>
      </c>
      <c r="AB2084" s="228" t="str">
        <f t="shared" si="299"/>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7"/>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8"/>
        <v>0</v>
      </c>
      <c r="AB2085" s="228" t="str">
        <f t="shared" si="299"/>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7"/>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8"/>
        <v>0</v>
      </c>
      <c r="AB2086" s="228" t="str">
        <f t="shared" si="299"/>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7"/>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8"/>
        <v>0</v>
      </c>
      <c r="AB2087" s="228" t="str">
        <f t="shared" si="299"/>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7"/>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8"/>
        <v>0</v>
      </c>
      <c r="AB2088" s="228" t="str">
        <f t="shared" si="299"/>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7"/>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8"/>
        <v>0</v>
      </c>
      <c r="AB2089" s="228" t="str">
        <f t="shared" si="299"/>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7"/>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8"/>
        <v>0</v>
      </c>
      <c r="AB2090" s="228" t="str">
        <f t="shared" si="299"/>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7"/>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8"/>
        <v>0</v>
      </c>
      <c r="AB2091" s="228" t="str">
        <f t="shared" si="299"/>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7"/>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8"/>
        <v>0</v>
      </c>
      <c r="AB2092" s="228" t="str">
        <f t="shared" si="299"/>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7"/>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8"/>
        <v>0</v>
      </c>
      <c r="AB2093" s="228" t="str">
        <f t="shared" si="299"/>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7"/>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8"/>
        <v>0</v>
      </c>
      <c r="AB2094" s="228" t="str">
        <f t="shared" si="299"/>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7"/>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8"/>
        <v>0</v>
      </c>
      <c r="AB2095" s="228" t="str">
        <f t="shared" si="299"/>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7"/>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8"/>
        <v>0</v>
      </c>
      <c r="AB2096" s="228" t="str">
        <f t="shared" si="299"/>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7"/>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8"/>
        <v>0</v>
      </c>
      <c r="AB2097" s="228" t="str">
        <f t="shared" si="299"/>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7"/>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8"/>
        <v>0</v>
      </c>
      <c r="AB2098" s="228" t="str">
        <f t="shared" si="299"/>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7"/>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8"/>
        <v>0</v>
      </c>
      <c r="AB2099" s="228" t="str">
        <f t="shared" si="299"/>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7"/>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8"/>
        <v>0</v>
      </c>
      <c r="AB2100" s="228" t="str">
        <f t="shared" si="299"/>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7"/>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8"/>
        <v>0</v>
      </c>
      <c r="AB2101" s="228" t="str">
        <f t="shared" si="299"/>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7"/>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8"/>
        <v>0</v>
      </c>
      <c r="AB2102" s="228" t="str">
        <f t="shared" si="299"/>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7"/>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8"/>
        <v>0</v>
      </c>
      <c r="AB2103" s="228" t="str">
        <f t="shared" si="299"/>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7"/>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8"/>
        <v>0</v>
      </c>
      <c r="AB2104" s="228" t="str">
        <f t="shared" si="299"/>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7"/>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8"/>
        <v>0</v>
      </c>
      <c r="AB2105" s="228" t="str">
        <f t="shared" si="299"/>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7"/>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8"/>
        <v>0</v>
      </c>
      <c r="AB2106" s="228" t="str">
        <f t="shared" si="299"/>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ca="1" si="297"/>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ca="1" si="298"/>
        <v>0</v>
      </c>
      <c r="AB2107" s="228" t="str">
        <f t="shared" si="299"/>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ca="1" si="297"/>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ca="1" si="298"/>
        <v>0</v>
      </c>
      <c r="AB2108" s="228" t="str">
        <f t="shared" si="299"/>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7"/>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298"/>
        <v>0</v>
      </c>
      <c r="AB2109" s="228" t="str">
        <f t="shared" si="299"/>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7"/>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298"/>
        <v>0</v>
      </c>
      <c r="AB2110" s="228" t="str">
        <f t="shared" si="299"/>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7"/>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298"/>
        <v>0</v>
      </c>
      <c r="AB2111" s="228" t="str">
        <f t="shared" si="299"/>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7"/>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298"/>
        <v>0</v>
      </c>
      <c r="AB2112" s="228" t="str">
        <f t="shared" si="299"/>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ref="S2113" ca="1" si="300">IF(B2113="","",IF(ISERROR(MATCH($E2113,CL,0)),"Unknown",INDIRECT("'C'!$A$"&amp;MATCH($E2113,CL,0)+1)))</f>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ref="X2113" ca="1" si="301">IF(AND(C2113="Smelter not listed",OR(LEN(D2113)=0,LEN(E2113)=0)),1,0)</f>
        <v>0</v>
      </c>
      <c r="AB2113" s="228" t="str">
        <f t="shared" ref="AB2113" si="302">B2113&amp;C2113</f>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ref="S2114:S2145" ca="1" si="303">IF(B2114="","",IF(ISERROR(MATCH($E2114,CL,0)),"Unknown",INDIRECT("'C'!$A$"&amp;MATCH($E2114,CL,0)+1)))</f>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ref="X2114:X2145" ca="1" si="304">IF(AND(C2114="Smelter not listed",OR(LEN(D2114)=0,LEN(E2114)=0)),1,0)</f>
        <v>0</v>
      </c>
      <c r="AB2114" s="228" t="str">
        <f t="shared" ref="AB2114:AB2145" si="305">B2114&amp;C2114</f>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303"/>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4"/>
        <v>0</v>
      </c>
      <c r="AB2115" s="228" t="str">
        <f t="shared" si="305"/>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303"/>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4"/>
        <v>0</v>
      </c>
      <c r="AB2116" s="228" t="str">
        <f t="shared" si="305"/>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303"/>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4"/>
        <v>0</v>
      </c>
      <c r="AB2117" s="228" t="str">
        <f t="shared" si="305"/>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303"/>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4"/>
        <v>0</v>
      </c>
      <c r="AB2118" s="228" t="str">
        <f t="shared" si="305"/>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303"/>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4"/>
        <v>0</v>
      </c>
      <c r="AB2119" s="228" t="str">
        <f t="shared" si="305"/>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303"/>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4"/>
        <v>0</v>
      </c>
      <c r="AB2120" s="228" t="str">
        <f t="shared" si="305"/>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303"/>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4"/>
        <v>0</v>
      </c>
      <c r="AB2121" s="228" t="str">
        <f t="shared" si="305"/>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303"/>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4"/>
        <v>0</v>
      </c>
      <c r="AB2122" s="228" t="str">
        <f t="shared" si="305"/>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303"/>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4"/>
        <v>0</v>
      </c>
      <c r="AB2123" s="228" t="str">
        <f t="shared" si="305"/>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303"/>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4"/>
        <v>0</v>
      </c>
      <c r="AB2124" s="228" t="str">
        <f t="shared" si="305"/>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303"/>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4"/>
        <v>0</v>
      </c>
      <c r="AB2125" s="228" t="str">
        <f t="shared" si="305"/>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303"/>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4"/>
        <v>0</v>
      </c>
      <c r="AB2126" s="228" t="str">
        <f t="shared" si="305"/>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03"/>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4"/>
        <v>0</v>
      </c>
      <c r="AB2127" s="228" t="str">
        <f t="shared" si="305"/>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03"/>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4"/>
        <v>0</v>
      </c>
      <c r="AB2128" s="228" t="str">
        <f t="shared" si="305"/>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03"/>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4"/>
        <v>0</v>
      </c>
      <c r="AB2129" s="228" t="str">
        <f t="shared" si="305"/>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03"/>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4"/>
        <v>0</v>
      </c>
      <c r="AB2130" s="228" t="str">
        <f t="shared" si="305"/>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3"/>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4"/>
        <v>0</v>
      </c>
      <c r="AB2131" s="228" t="str">
        <f t="shared" si="305"/>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3"/>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4"/>
        <v>0</v>
      </c>
      <c r="AB2132" s="228" t="str">
        <f t="shared" si="305"/>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3"/>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4"/>
        <v>0</v>
      </c>
      <c r="AB2133" s="228" t="str">
        <f t="shared" si="305"/>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3"/>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4"/>
        <v>0</v>
      </c>
      <c r="AB2134" s="228" t="str">
        <f t="shared" si="305"/>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3"/>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4"/>
        <v>0</v>
      </c>
      <c r="AB2135" s="228" t="str">
        <f t="shared" si="305"/>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3"/>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4"/>
        <v>0</v>
      </c>
      <c r="AB2136" s="228" t="str">
        <f t="shared" si="305"/>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3"/>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4"/>
        <v>0</v>
      </c>
      <c r="AB2137" s="228" t="str">
        <f t="shared" si="305"/>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3"/>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4"/>
        <v>0</v>
      </c>
      <c r="AB2138" s="228" t="str">
        <f t="shared" si="305"/>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3"/>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4"/>
        <v>0</v>
      </c>
      <c r="AB2139" s="228" t="str">
        <f t="shared" si="305"/>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ca="1" si="303"/>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ca="1" si="304"/>
        <v>0</v>
      </c>
      <c r="AB2140" s="228" t="str">
        <f t="shared" si="305"/>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3"/>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4"/>
        <v>0</v>
      </c>
      <c r="AB2141" s="228" t="str">
        <f t="shared" si="305"/>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3"/>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4"/>
        <v>0</v>
      </c>
      <c r="AB2142" s="228" t="str">
        <f t="shared" si="305"/>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3"/>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4"/>
        <v>0</v>
      </c>
      <c r="AB2143" s="228" t="str">
        <f t="shared" si="305"/>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3"/>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4"/>
        <v>0</v>
      </c>
      <c r="AB2144" s="228" t="str">
        <f t="shared" si="305"/>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3"/>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4"/>
        <v>0</v>
      </c>
      <c r="AB2145" s="228" t="str">
        <f t="shared" si="305"/>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ref="S2146:S2176" ca="1" si="306">IF(B2146="","",IF(ISERROR(MATCH($E2146,CL,0)),"Unknown",INDIRECT("'C'!$A$"&amp;MATCH($E2146,CL,0)+1)))</f>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ref="X2146:X2176" ca="1" si="307">IF(AND(C2146="Smelter not listed",OR(LEN(D2146)=0,LEN(E2146)=0)),1,0)</f>
        <v>0</v>
      </c>
      <c r="AB2146" s="228" t="str">
        <f t="shared" ref="AB2146:AB2176" si="308">B2146&amp;C2146</f>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6"/>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7"/>
        <v>0</v>
      </c>
      <c r="AB2147" s="228" t="str">
        <f t="shared" si="308"/>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6"/>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7"/>
        <v>0</v>
      </c>
      <c r="AB2148" s="228" t="str">
        <f t="shared" si="308"/>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6"/>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7"/>
        <v>0</v>
      </c>
      <c r="AB2149" s="228" t="str">
        <f t="shared" si="308"/>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6"/>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7"/>
        <v>0</v>
      </c>
      <c r="AB2150" s="228" t="str">
        <f t="shared" si="308"/>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6"/>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7"/>
        <v>0</v>
      </c>
      <c r="AB2151" s="228" t="str">
        <f t="shared" si="308"/>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6"/>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7"/>
        <v>0</v>
      </c>
      <c r="AB2152" s="228" t="str">
        <f t="shared" si="308"/>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6"/>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7"/>
        <v>0</v>
      </c>
      <c r="AB2153" s="228" t="str">
        <f t="shared" si="308"/>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6"/>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7"/>
        <v>0</v>
      </c>
      <c r="AB2154" s="228" t="str">
        <f t="shared" si="308"/>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6"/>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7"/>
        <v>0</v>
      </c>
      <c r="AB2155" s="228" t="str">
        <f t="shared" si="308"/>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6"/>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7"/>
        <v>0</v>
      </c>
      <c r="AB2156" s="228" t="str">
        <f t="shared" si="308"/>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6"/>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7"/>
        <v>0</v>
      </c>
      <c r="AB2157" s="228" t="str">
        <f t="shared" si="308"/>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6"/>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7"/>
        <v>0</v>
      </c>
      <c r="AB2158" s="228" t="str">
        <f t="shared" si="308"/>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6"/>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7"/>
        <v>0</v>
      </c>
      <c r="AB2159" s="228" t="str">
        <f t="shared" si="308"/>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6"/>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7"/>
        <v>0</v>
      </c>
      <c r="AB2160" s="228" t="str">
        <f t="shared" si="308"/>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6"/>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7"/>
        <v>0</v>
      </c>
      <c r="AB2161" s="228" t="str">
        <f t="shared" si="308"/>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6"/>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7"/>
        <v>0</v>
      </c>
      <c r="AB2162" s="228" t="str">
        <f t="shared" si="308"/>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6"/>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7"/>
        <v>0</v>
      </c>
      <c r="AB2163" s="228" t="str">
        <f t="shared" si="308"/>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6"/>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7"/>
        <v>0</v>
      </c>
      <c r="AB2164" s="228" t="str">
        <f t="shared" si="308"/>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6"/>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7"/>
        <v>0</v>
      </c>
      <c r="AB2165" s="228" t="str">
        <f t="shared" si="308"/>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6"/>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7"/>
        <v>0</v>
      </c>
      <c r="AB2166" s="228" t="str">
        <f t="shared" si="308"/>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6"/>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7"/>
        <v>0</v>
      </c>
      <c r="AB2167" s="228" t="str">
        <f t="shared" si="308"/>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6"/>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7"/>
        <v>0</v>
      </c>
      <c r="AB2168" s="228" t="str">
        <f t="shared" si="308"/>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6"/>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7"/>
        <v>0</v>
      </c>
      <c r="AB2169" s="228" t="str">
        <f t="shared" si="308"/>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6"/>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7"/>
        <v>0</v>
      </c>
      <c r="AB2170" s="228" t="str">
        <f t="shared" si="308"/>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ca="1" si="306"/>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ca="1" si="307"/>
        <v>0</v>
      </c>
      <c r="AB2171" s="228" t="str">
        <f t="shared" si="308"/>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ca="1" si="306"/>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ca="1" si="307"/>
        <v>0</v>
      </c>
      <c r="AB2172" s="228" t="str">
        <f t="shared" si="308"/>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6"/>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7"/>
        <v>0</v>
      </c>
      <c r="AB2173" s="228" t="str">
        <f t="shared" si="308"/>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6"/>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7"/>
        <v>0</v>
      </c>
      <c r="AB2174" s="228" t="str">
        <f t="shared" si="308"/>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6"/>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7"/>
        <v>0</v>
      </c>
      <c r="AB2175" s="228" t="str">
        <f t="shared" si="308"/>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6"/>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7"/>
        <v>0</v>
      </c>
      <c r="AB2176" s="228" t="str">
        <f t="shared" si="308"/>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ref="S2177" ca="1" si="309">IF(B2177="","",IF(ISERROR(MATCH($E2177,CL,0)),"Unknown",INDIRECT("'C'!$A$"&amp;MATCH($E2177,CL,0)+1)))</f>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ref="X2177" ca="1" si="310">IF(AND(C2177="Smelter not listed",OR(LEN(D2177)=0,LEN(E2177)=0)),1,0)</f>
        <v>0</v>
      </c>
      <c r="AB2177" s="228" t="str">
        <f t="shared" ref="AB2177" si="311">B2177&amp;C2177</f>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ref="S2178:S2209" ca="1" si="312">IF(B2178="","",IF(ISERROR(MATCH($E2178,CL,0)),"Unknown",INDIRECT("'C'!$A$"&amp;MATCH($E2178,CL,0)+1)))</f>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ref="X2178:X2209" ca="1" si="313">IF(AND(C2178="Smelter not listed",OR(LEN(D2178)=0,LEN(E2178)=0)),1,0)</f>
        <v>0</v>
      </c>
      <c r="AB2178" s="228" t="str">
        <f t="shared" ref="AB2178:AB2209" si="314">B2178&amp;C2178</f>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12"/>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13"/>
        <v>0</v>
      </c>
      <c r="AB2179" s="228" t="str">
        <f t="shared" si="314"/>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12"/>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13"/>
        <v>0</v>
      </c>
      <c r="AB2180" s="228" t="str">
        <f t="shared" si="314"/>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12"/>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13"/>
        <v>0</v>
      </c>
      <c r="AB2181" s="228" t="str">
        <f t="shared" si="314"/>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12"/>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13"/>
        <v>0</v>
      </c>
      <c r="AB2182" s="228" t="str">
        <f t="shared" si="314"/>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12"/>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13"/>
        <v>0</v>
      </c>
      <c r="AB2183" s="228" t="str">
        <f t="shared" si="314"/>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12"/>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13"/>
        <v>0</v>
      </c>
      <c r="AB2184" s="228" t="str">
        <f t="shared" si="314"/>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12"/>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13"/>
        <v>0</v>
      </c>
      <c r="AB2185" s="228" t="str">
        <f t="shared" si="314"/>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12"/>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13"/>
        <v>0</v>
      </c>
      <c r="AB2186" s="228" t="str">
        <f t="shared" si="314"/>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12"/>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13"/>
        <v>0</v>
      </c>
      <c r="AB2187" s="228" t="str">
        <f t="shared" si="314"/>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12"/>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13"/>
        <v>0</v>
      </c>
      <c r="AB2188" s="228" t="str">
        <f t="shared" si="314"/>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12"/>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13"/>
        <v>0</v>
      </c>
      <c r="AB2189" s="228" t="str">
        <f t="shared" si="314"/>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12"/>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13"/>
        <v>0</v>
      </c>
      <c r="AB2190" s="228" t="str">
        <f t="shared" si="314"/>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12"/>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13"/>
        <v>0</v>
      </c>
      <c r="AB2191" s="228" t="str">
        <f t="shared" si="314"/>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12"/>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13"/>
        <v>0</v>
      </c>
      <c r="AB2192" s="228" t="str">
        <f t="shared" si="314"/>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12"/>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13"/>
        <v>0</v>
      </c>
      <c r="AB2193" s="228" t="str">
        <f t="shared" si="314"/>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12"/>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13"/>
        <v>0</v>
      </c>
      <c r="AB2194" s="228" t="str">
        <f t="shared" si="314"/>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12"/>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13"/>
        <v>0</v>
      </c>
      <c r="AB2195" s="228" t="str">
        <f t="shared" si="314"/>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12"/>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13"/>
        <v>0</v>
      </c>
      <c r="AB2196" s="228" t="str">
        <f t="shared" si="314"/>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12"/>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13"/>
        <v>0</v>
      </c>
      <c r="AB2197" s="228" t="str">
        <f t="shared" si="314"/>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12"/>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13"/>
        <v>0</v>
      </c>
      <c r="AB2198" s="228" t="str">
        <f t="shared" si="314"/>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12"/>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13"/>
        <v>0</v>
      </c>
      <c r="AB2199" s="228" t="str">
        <f t="shared" si="314"/>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12"/>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13"/>
        <v>0</v>
      </c>
      <c r="AB2200" s="228" t="str">
        <f t="shared" si="314"/>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12"/>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13"/>
        <v>0</v>
      </c>
      <c r="AB2201" s="228" t="str">
        <f t="shared" si="314"/>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12"/>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13"/>
        <v>0</v>
      </c>
      <c r="AB2202" s="228" t="str">
        <f t="shared" si="314"/>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12"/>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13"/>
        <v>0</v>
      </c>
      <c r="AB2203" s="228" t="str">
        <f t="shared" si="314"/>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ca="1" si="312"/>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ca="1" si="313"/>
        <v>0</v>
      </c>
      <c r="AB2204" s="228" t="str">
        <f t="shared" si="314"/>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2"/>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3"/>
        <v>0</v>
      </c>
      <c r="AB2205" s="228" t="str">
        <f t="shared" si="314"/>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2"/>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3"/>
        <v>0</v>
      </c>
      <c r="AB2206" s="228" t="str">
        <f t="shared" si="314"/>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2"/>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3"/>
        <v>0</v>
      </c>
      <c r="AB2207" s="228" t="str">
        <f t="shared" si="314"/>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2"/>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3"/>
        <v>0</v>
      </c>
      <c r="AB2208" s="228" t="str">
        <f t="shared" si="314"/>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2"/>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3"/>
        <v>0</v>
      </c>
      <c r="AB2209" s="228" t="str">
        <f t="shared" si="314"/>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ref="S2210:S2240" ca="1" si="315">IF(B2210="","",IF(ISERROR(MATCH($E2210,CL,0)),"Unknown",INDIRECT("'C'!$A$"&amp;MATCH($E2210,CL,0)+1)))</f>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ref="X2210:X2240" ca="1" si="316">IF(AND(C2210="Smelter not listed",OR(LEN(D2210)=0,LEN(E2210)=0)),1,0)</f>
        <v>0</v>
      </c>
      <c r="AB2210" s="228" t="str">
        <f t="shared" ref="AB2210:AB2240" si="317">B2210&amp;C2210</f>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5"/>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6"/>
        <v>0</v>
      </c>
      <c r="AB2211" s="228" t="str">
        <f t="shared" si="317"/>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5"/>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6"/>
        <v>0</v>
      </c>
      <c r="AB2212" s="228" t="str">
        <f t="shared" si="317"/>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5"/>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6"/>
        <v>0</v>
      </c>
      <c r="AB2213" s="228" t="str">
        <f t="shared" si="317"/>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5"/>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6"/>
        <v>0</v>
      </c>
      <c r="AB2214" s="228" t="str">
        <f t="shared" si="317"/>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5"/>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6"/>
        <v>0</v>
      </c>
      <c r="AB2215" s="228" t="str">
        <f t="shared" si="317"/>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5"/>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6"/>
        <v>0</v>
      </c>
      <c r="AB2216" s="228" t="str">
        <f t="shared" si="317"/>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5"/>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6"/>
        <v>0</v>
      </c>
      <c r="AB2217" s="228" t="str">
        <f t="shared" si="317"/>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5"/>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6"/>
        <v>0</v>
      </c>
      <c r="AB2218" s="228" t="str">
        <f t="shared" si="317"/>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5"/>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6"/>
        <v>0</v>
      </c>
      <c r="AB2219" s="228" t="str">
        <f t="shared" si="317"/>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5"/>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6"/>
        <v>0</v>
      </c>
      <c r="AB2220" s="228" t="str">
        <f t="shared" si="317"/>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5"/>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6"/>
        <v>0</v>
      </c>
      <c r="AB2221" s="228" t="str">
        <f t="shared" si="317"/>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5"/>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6"/>
        <v>0</v>
      </c>
      <c r="AB2222" s="228" t="str">
        <f t="shared" si="317"/>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5"/>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6"/>
        <v>0</v>
      </c>
      <c r="AB2223" s="228" t="str">
        <f t="shared" si="317"/>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5"/>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6"/>
        <v>0</v>
      </c>
      <c r="AB2224" s="228" t="str">
        <f t="shared" si="317"/>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5"/>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6"/>
        <v>0</v>
      </c>
      <c r="AB2225" s="228" t="str">
        <f t="shared" si="317"/>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5"/>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6"/>
        <v>0</v>
      </c>
      <c r="AB2226" s="228" t="str">
        <f t="shared" si="317"/>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5"/>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6"/>
        <v>0</v>
      </c>
      <c r="AB2227" s="228" t="str">
        <f t="shared" si="317"/>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5"/>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6"/>
        <v>0</v>
      </c>
      <c r="AB2228" s="228" t="str">
        <f t="shared" si="317"/>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5"/>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6"/>
        <v>0</v>
      </c>
      <c r="AB2229" s="228" t="str">
        <f t="shared" si="317"/>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5"/>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6"/>
        <v>0</v>
      </c>
      <c r="AB2230" s="228" t="str">
        <f t="shared" si="317"/>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5"/>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6"/>
        <v>0</v>
      </c>
      <c r="AB2231" s="228" t="str">
        <f t="shared" si="317"/>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5"/>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6"/>
        <v>0</v>
      </c>
      <c r="AB2232" s="228" t="str">
        <f t="shared" si="317"/>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5"/>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6"/>
        <v>0</v>
      </c>
      <c r="AB2233" s="228" t="str">
        <f t="shared" si="317"/>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5"/>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6"/>
        <v>0</v>
      </c>
      <c r="AB2234" s="228" t="str">
        <f t="shared" si="317"/>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ca="1" si="315"/>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ca="1" si="316"/>
        <v>0</v>
      </c>
      <c r="AB2235" s="228" t="str">
        <f t="shared" si="317"/>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ca="1" si="315"/>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ca="1" si="316"/>
        <v>0</v>
      </c>
      <c r="AB2236" s="228" t="str">
        <f t="shared" si="317"/>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5"/>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6"/>
        <v>0</v>
      </c>
      <c r="AB2237" s="228" t="str">
        <f t="shared" si="317"/>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5"/>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6"/>
        <v>0</v>
      </c>
      <c r="AB2238" s="228" t="str">
        <f t="shared" si="317"/>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5"/>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6"/>
        <v>0</v>
      </c>
      <c r="AB2239" s="228" t="str">
        <f t="shared" si="317"/>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5"/>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6"/>
        <v>0</v>
      </c>
      <c r="AB2240" s="228" t="str">
        <f t="shared" si="317"/>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ref="S2241" ca="1" si="318">IF(B2241="","",IF(ISERROR(MATCH($E2241,CL,0)),"Unknown",INDIRECT("'C'!$A$"&amp;MATCH($E2241,CL,0)+1)))</f>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ref="X2241" ca="1" si="319">IF(AND(C2241="Smelter not listed",OR(LEN(D2241)=0,LEN(E2241)=0)),1,0)</f>
        <v>0</v>
      </c>
      <c r="AB2241" s="228" t="str">
        <f t="shared" ref="AB2241" si="320">B2241&amp;C2241</f>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ref="S2242:S2273" ca="1" si="321">IF(B2242="","",IF(ISERROR(MATCH($E2242,CL,0)),"Unknown",INDIRECT("'C'!$A$"&amp;MATCH($E2242,CL,0)+1)))</f>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ref="X2242:X2273" ca="1" si="322">IF(AND(C2242="Smelter not listed",OR(LEN(D2242)=0,LEN(E2242)=0)),1,0)</f>
        <v>0</v>
      </c>
      <c r="AB2242" s="228" t="str">
        <f t="shared" ref="AB2242:AB2273" si="323">B2242&amp;C2242</f>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21"/>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22"/>
        <v>0</v>
      </c>
      <c r="AB2243" s="228" t="str">
        <f t="shared" si="323"/>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21"/>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22"/>
        <v>0</v>
      </c>
      <c r="AB2244" s="228" t="str">
        <f t="shared" si="323"/>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21"/>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22"/>
        <v>0</v>
      </c>
      <c r="AB2245" s="228" t="str">
        <f t="shared" si="323"/>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21"/>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22"/>
        <v>0</v>
      </c>
      <c r="AB2246" s="228" t="str">
        <f t="shared" si="323"/>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21"/>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22"/>
        <v>0</v>
      </c>
      <c r="AB2247" s="228" t="str">
        <f t="shared" si="323"/>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21"/>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22"/>
        <v>0</v>
      </c>
      <c r="AB2248" s="228" t="str">
        <f t="shared" si="323"/>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21"/>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22"/>
        <v>0</v>
      </c>
      <c r="AB2249" s="228" t="str">
        <f t="shared" si="323"/>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21"/>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22"/>
        <v>0</v>
      </c>
      <c r="AB2250" s="228" t="str">
        <f t="shared" si="323"/>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21"/>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22"/>
        <v>0</v>
      </c>
      <c r="AB2251" s="228" t="str">
        <f t="shared" si="323"/>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21"/>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22"/>
        <v>0</v>
      </c>
      <c r="AB2252" s="228" t="str">
        <f t="shared" si="323"/>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21"/>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22"/>
        <v>0</v>
      </c>
      <c r="AB2253" s="228" t="str">
        <f t="shared" si="323"/>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21"/>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22"/>
        <v>0</v>
      </c>
      <c r="AB2254" s="228" t="str">
        <f t="shared" si="323"/>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21"/>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22"/>
        <v>0</v>
      </c>
      <c r="AB2255" s="228" t="str">
        <f t="shared" si="323"/>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21"/>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22"/>
        <v>0</v>
      </c>
      <c r="AB2256" s="228" t="str">
        <f t="shared" si="323"/>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21"/>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22"/>
        <v>0</v>
      </c>
      <c r="AB2257" s="228" t="str">
        <f t="shared" si="323"/>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21"/>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22"/>
        <v>0</v>
      </c>
      <c r="AB2258" s="228" t="str">
        <f t="shared" si="323"/>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21"/>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22"/>
        <v>0</v>
      </c>
      <c r="AB2259" s="228" t="str">
        <f t="shared" si="323"/>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21"/>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22"/>
        <v>0</v>
      </c>
      <c r="AB2260" s="228" t="str">
        <f t="shared" si="323"/>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21"/>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22"/>
        <v>0</v>
      </c>
      <c r="AB2261" s="228" t="str">
        <f t="shared" si="323"/>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21"/>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22"/>
        <v>0</v>
      </c>
      <c r="AB2262" s="228" t="str">
        <f t="shared" si="323"/>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21"/>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22"/>
        <v>0</v>
      </c>
      <c r="AB2263" s="228" t="str">
        <f t="shared" si="323"/>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21"/>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22"/>
        <v>0</v>
      </c>
      <c r="AB2264" s="228" t="str">
        <f t="shared" si="323"/>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21"/>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22"/>
        <v>0</v>
      </c>
      <c r="AB2265" s="228" t="str">
        <f t="shared" si="323"/>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21"/>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22"/>
        <v>0</v>
      </c>
      <c r="AB2266" s="228" t="str">
        <f t="shared" si="323"/>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21"/>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22"/>
        <v>0</v>
      </c>
      <c r="AB2267" s="228" t="str">
        <f t="shared" si="323"/>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ca="1" si="321"/>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ca="1" si="322"/>
        <v>0</v>
      </c>
      <c r="AB2268" s="228" t="str">
        <f t="shared" si="323"/>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1"/>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2"/>
        <v>0</v>
      </c>
      <c r="AB2269" s="228" t="str">
        <f t="shared" si="323"/>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1"/>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2"/>
        <v>0</v>
      </c>
      <c r="AB2270" s="228" t="str">
        <f t="shared" si="323"/>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1"/>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2"/>
        <v>0</v>
      </c>
      <c r="AB2271" s="228" t="str">
        <f t="shared" si="323"/>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1"/>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2"/>
        <v>0</v>
      </c>
      <c r="AB2272" s="228" t="str">
        <f t="shared" si="323"/>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1"/>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2"/>
        <v>0</v>
      </c>
      <c r="AB2273" s="228" t="str">
        <f t="shared" si="323"/>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ref="S2274:S2304" ca="1" si="324">IF(B2274="","",IF(ISERROR(MATCH($E2274,CL,0)),"Unknown",INDIRECT("'C'!$A$"&amp;MATCH($E2274,CL,0)+1)))</f>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ref="X2274:X2304" ca="1" si="325">IF(AND(C2274="Smelter not listed",OR(LEN(D2274)=0,LEN(E2274)=0)),1,0)</f>
        <v>0</v>
      </c>
      <c r="AB2274" s="228" t="str">
        <f t="shared" ref="AB2274:AB2304" si="326">B2274&amp;C2274</f>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4"/>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5"/>
        <v>0</v>
      </c>
      <c r="AB2275" s="228" t="str">
        <f t="shared" si="326"/>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4"/>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5"/>
        <v>0</v>
      </c>
      <c r="AB2276" s="228" t="str">
        <f t="shared" si="326"/>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4"/>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5"/>
        <v>0</v>
      </c>
      <c r="AB2277" s="228" t="str">
        <f t="shared" si="326"/>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4"/>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5"/>
        <v>0</v>
      </c>
      <c r="AB2278" s="228" t="str">
        <f t="shared" si="326"/>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4"/>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5"/>
        <v>0</v>
      </c>
      <c r="AB2279" s="228" t="str">
        <f t="shared" si="326"/>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4"/>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5"/>
        <v>0</v>
      </c>
      <c r="AB2280" s="228" t="str">
        <f t="shared" si="326"/>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4"/>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5"/>
        <v>0</v>
      </c>
      <c r="AB2281" s="228" t="str">
        <f t="shared" si="326"/>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4"/>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5"/>
        <v>0</v>
      </c>
      <c r="AB2282" s="228" t="str">
        <f t="shared" si="326"/>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4"/>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5"/>
        <v>0</v>
      </c>
      <c r="AB2283" s="228" t="str">
        <f t="shared" si="326"/>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4"/>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5"/>
        <v>0</v>
      </c>
      <c r="AB2284" s="228" t="str">
        <f t="shared" si="326"/>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4"/>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5"/>
        <v>0</v>
      </c>
      <c r="AB2285" s="228" t="str">
        <f t="shared" si="326"/>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4"/>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5"/>
        <v>0</v>
      </c>
      <c r="AB2286" s="228" t="str">
        <f t="shared" si="326"/>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4"/>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5"/>
        <v>0</v>
      </c>
      <c r="AB2287" s="228" t="str">
        <f t="shared" si="326"/>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4"/>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5"/>
        <v>0</v>
      </c>
      <c r="AB2288" s="228" t="str">
        <f t="shared" si="326"/>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4"/>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5"/>
        <v>0</v>
      </c>
      <c r="AB2289" s="228" t="str">
        <f t="shared" si="326"/>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4"/>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5"/>
        <v>0</v>
      </c>
      <c r="AB2290" s="228" t="str">
        <f t="shared" si="326"/>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4"/>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5"/>
        <v>0</v>
      </c>
      <c r="AB2291" s="228" t="str">
        <f t="shared" si="326"/>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4"/>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5"/>
        <v>0</v>
      </c>
      <c r="AB2292" s="228" t="str">
        <f t="shared" si="326"/>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4"/>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5"/>
        <v>0</v>
      </c>
      <c r="AB2293" s="228" t="str">
        <f t="shared" si="326"/>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4"/>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5"/>
        <v>0</v>
      </c>
      <c r="AB2294" s="228" t="str">
        <f t="shared" si="326"/>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4"/>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5"/>
        <v>0</v>
      </c>
      <c r="AB2295" s="228" t="str">
        <f t="shared" si="326"/>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4"/>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5"/>
        <v>0</v>
      </c>
      <c r="AB2296" s="228" t="str">
        <f t="shared" si="326"/>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4"/>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5"/>
        <v>0</v>
      </c>
      <c r="AB2297" s="228" t="str">
        <f t="shared" si="326"/>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4"/>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5"/>
        <v>0</v>
      </c>
      <c r="AB2298" s="228" t="str">
        <f t="shared" si="326"/>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ca="1" si="324"/>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ca="1" si="325"/>
        <v>0</v>
      </c>
      <c r="AB2299" s="228" t="str">
        <f t="shared" si="326"/>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ca="1" si="324"/>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ca="1" si="325"/>
        <v>0</v>
      </c>
      <c r="AB2300" s="228" t="str">
        <f t="shared" si="326"/>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4"/>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5"/>
        <v>0</v>
      </c>
      <c r="AB2301" s="228" t="str">
        <f t="shared" si="326"/>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4"/>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5"/>
        <v>0</v>
      </c>
      <c r="AB2302" s="228" t="str">
        <f t="shared" si="326"/>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4"/>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5"/>
        <v>0</v>
      </c>
      <c r="AB2303" s="228" t="str">
        <f t="shared" si="326"/>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4"/>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5"/>
        <v>0</v>
      </c>
      <c r="AB2304" s="228" t="str">
        <f t="shared" si="326"/>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ref="S2305" ca="1" si="327">IF(B2305="","",IF(ISERROR(MATCH($E2305,CL,0)),"Unknown",INDIRECT("'C'!$A$"&amp;MATCH($E2305,CL,0)+1)))</f>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ref="X2305" ca="1" si="328">IF(AND(C2305="Smelter not listed",OR(LEN(D2305)=0,LEN(E2305)=0)),1,0)</f>
        <v>0</v>
      </c>
      <c r="AB2305" s="228" t="str">
        <f t="shared" ref="AB2305" si="329">B2305&amp;C2305</f>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ref="S2306:S2337" ca="1" si="330">IF(B2306="","",IF(ISERROR(MATCH($E2306,CL,0)),"Unknown",INDIRECT("'C'!$A$"&amp;MATCH($E2306,CL,0)+1)))</f>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ref="X2306:X2337" ca="1" si="331">IF(AND(C2306="Smelter not listed",OR(LEN(D2306)=0,LEN(E2306)=0)),1,0)</f>
        <v>0</v>
      </c>
      <c r="AB2306" s="228" t="str">
        <f t="shared" ref="AB2306:AB2337" si="332">B2306&amp;C2306</f>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30"/>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31"/>
        <v>0</v>
      </c>
      <c r="AB2307" s="228" t="str">
        <f t="shared" si="332"/>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30"/>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31"/>
        <v>0</v>
      </c>
      <c r="AB2308" s="228" t="str">
        <f t="shared" si="332"/>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30"/>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31"/>
        <v>0</v>
      </c>
      <c r="AB2309" s="228" t="str">
        <f t="shared" si="332"/>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30"/>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31"/>
        <v>0</v>
      </c>
      <c r="AB2310" s="228" t="str">
        <f t="shared" si="332"/>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30"/>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31"/>
        <v>0</v>
      </c>
      <c r="AB2311" s="228" t="str">
        <f t="shared" si="332"/>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30"/>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31"/>
        <v>0</v>
      </c>
      <c r="AB2312" s="228" t="str">
        <f t="shared" si="332"/>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30"/>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31"/>
        <v>0</v>
      </c>
      <c r="AB2313" s="228" t="str">
        <f t="shared" si="332"/>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30"/>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31"/>
        <v>0</v>
      </c>
      <c r="AB2314" s="228" t="str">
        <f t="shared" si="332"/>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30"/>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31"/>
        <v>0</v>
      </c>
      <c r="AB2315" s="228" t="str">
        <f t="shared" si="332"/>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30"/>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31"/>
        <v>0</v>
      </c>
      <c r="AB2316" s="228" t="str">
        <f t="shared" si="332"/>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30"/>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31"/>
        <v>0</v>
      </c>
      <c r="AB2317" s="228" t="str">
        <f t="shared" si="332"/>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30"/>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31"/>
        <v>0</v>
      </c>
      <c r="AB2318" s="228" t="str">
        <f t="shared" si="332"/>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30"/>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31"/>
        <v>0</v>
      </c>
      <c r="AB2319" s="228" t="str">
        <f t="shared" si="332"/>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30"/>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31"/>
        <v>0</v>
      </c>
      <c r="AB2320" s="228" t="str">
        <f t="shared" si="332"/>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30"/>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31"/>
        <v>0</v>
      </c>
      <c r="AB2321" s="228" t="str">
        <f t="shared" si="332"/>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30"/>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31"/>
        <v>0</v>
      </c>
      <c r="AB2322" s="228" t="str">
        <f t="shared" si="332"/>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30"/>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31"/>
        <v>0</v>
      </c>
      <c r="AB2323" s="228" t="str">
        <f t="shared" si="332"/>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30"/>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31"/>
        <v>0</v>
      </c>
      <c r="AB2324" s="228" t="str">
        <f t="shared" si="332"/>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30"/>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31"/>
        <v>0</v>
      </c>
      <c r="AB2325" s="228" t="str">
        <f t="shared" si="332"/>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30"/>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31"/>
        <v>0</v>
      </c>
      <c r="AB2326" s="228" t="str">
        <f t="shared" si="332"/>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30"/>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31"/>
        <v>0</v>
      </c>
      <c r="AB2327" s="228" t="str">
        <f t="shared" si="332"/>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30"/>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31"/>
        <v>0</v>
      </c>
      <c r="AB2328" s="228" t="str">
        <f t="shared" si="332"/>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30"/>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31"/>
        <v>0</v>
      </c>
      <c r="AB2329" s="228" t="str">
        <f t="shared" si="332"/>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30"/>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31"/>
        <v>0</v>
      </c>
      <c r="AB2330" s="228" t="str">
        <f t="shared" si="332"/>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30"/>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31"/>
        <v>0</v>
      </c>
      <c r="AB2331" s="228" t="str">
        <f t="shared" si="332"/>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ca="1" si="330"/>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ca="1" si="331"/>
        <v>0</v>
      </c>
      <c r="AB2332" s="228" t="str">
        <f t="shared" si="332"/>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30"/>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1"/>
        <v>0</v>
      </c>
      <c r="AB2333" s="228" t="str">
        <f t="shared" si="332"/>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30"/>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1"/>
        <v>0</v>
      </c>
      <c r="AB2334" s="228" t="str">
        <f t="shared" si="332"/>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30"/>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1"/>
        <v>0</v>
      </c>
      <c r="AB2335" s="228" t="str">
        <f t="shared" si="332"/>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30"/>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1"/>
        <v>0</v>
      </c>
      <c r="AB2336" s="228" t="str">
        <f t="shared" si="332"/>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30"/>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1"/>
        <v>0</v>
      </c>
      <c r="AB2337" s="228" t="str">
        <f t="shared" si="332"/>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ref="S2338:S2368" ca="1" si="333">IF(B2338="","",IF(ISERROR(MATCH($E2338,CL,0)),"Unknown",INDIRECT("'C'!$A$"&amp;MATCH($E2338,CL,0)+1)))</f>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ref="X2338:X2368" ca="1" si="334">IF(AND(C2338="Smelter not listed",OR(LEN(D2338)=0,LEN(E2338)=0)),1,0)</f>
        <v>0</v>
      </c>
      <c r="AB2338" s="228" t="str">
        <f t="shared" ref="AB2338:AB2368" si="335">B2338&amp;C2338</f>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33"/>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4"/>
        <v>0</v>
      </c>
      <c r="AB2339" s="228" t="str">
        <f t="shared" si="335"/>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33"/>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4"/>
        <v>0</v>
      </c>
      <c r="AB2340" s="228" t="str">
        <f t="shared" si="335"/>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33"/>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4"/>
        <v>0</v>
      </c>
      <c r="AB2341" s="228" t="str">
        <f t="shared" si="335"/>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33"/>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4"/>
        <v>0</v>
      </c>
      <c r="AB2342" s="228" t="str">
        <f t="shared" si="335"/>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33"/>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4"/>
        <v>0</v>
      </c>
      <c r="AB2343" s="228" t="str">
        <f t="shared" si="335"/>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33"/>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4"/>
        <v>0</v>
      </c>
      <c r="AB2344" s="228" t="str">
        <f t="shared" si="335"/>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33"/>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4"/>
        <v>0</v>
      </c>
      <c r="AB2345" s="228" t="str">
        <f t="shared" si="335"/>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33"/>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4"/>
        <v>0</v>
      </c>
      <c r="AB2346" s="228" t="str">
        <f t="shared" si="335"/>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33"/>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4"/>
        <v>0</v>
      </c>
      <c r="AB2347" s="228" t="str">
        <f t="shared" si="335"/>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33"/>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4"/>
        <v>0</v>
      </c>
      <c r="AB2348" s="228" t="str">
        <f t="shared" si="335"/>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33"/>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4"/>
        <v>0</v>
      </c>
      <c r="AB2349" s="228" t="str">
        <f t="shared" si="335"/>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33"/>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4"/>
        <v>0</v>
      </c>
      <c r="AB2350" s="228" t="str">
        <f t="shared" si="335"/>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33"/>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4"/>
        <v>0</v>
      </c>
      <c r="AB2351" s="228" t="str">
        <f t="shared" si="335"/>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33"/>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4"/>
        <v>0</v>
      </c>
      <c r="AB2352" s="228" t="str">
        <f t="shared" si="335"/>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33"/>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4"/>
        <v>0</v>
      </c>
      <c r="AB2353" s="228" t="str">
        <f t="shared" si="335"/>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33"/>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4"/>
        <v>0</v>
      </c>
      <c r="AB2354" s="228" t="str">
        <f t="shared" si="335"/>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3"/>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4"/>
        <v>0</v>
      </c>
      <c r="AB2355" s="228" t="str">
        <f t="shared" si="335"/>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3"/>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4"/>
        <v>0</v>
      </c>
      <c r="AB2356" s="228" t="str">
        <f t="shared" si="335"/>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3"/>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4"/>
        <v>0</v>
      </c>
      <c r="AB2357" s="228" t="str">
        <f t="shared" si="335"/>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3"/>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4"/>
        <v>0</v>
      </c>
      <c r="AB2358" s="228" t="str">
        <f t="shared" si="335"/>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3"/>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4"/>
        <v>0</v>
      </c>
      <c r="AB2359" s="228" t="str">
        <f t="shared" si="335"/>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3"/>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4"/>
        <v>0</v>
      </c>
      <c r="AB2360" s="228" t="str">
        <f t="shared" si="335"/>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3"/>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4"/>
        <v>0</v>
      </c>
      <c r="AB2361" s="228" t="str">
        <f t="shared" si="335"/>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3"/>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4"/>
        <v>0</v>
      </c>
      <c r="AB2362" s="228" t="str">
        <f t="shared" si="335"/>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ca="1" si="333"/>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ca="1" si="334"/>
        <v>0</v>
      </c>
      <c r="AB2363" s="228" t="str">
        <f t="shared" si="335"/>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ca="1" si="333"/>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ca="1" si="334"/>
        <v>0</v>
      </c>
      <c r="AB2364" s="228" t="str">
        <f t="shared" si="335"/>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3"/>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4"/>
        <v>0</v>
      </c>
      <c r="AB2365" s="228" t="str">
        <f t="shared" si="335"/>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3"/>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4"/>
        <v>0</v>
      </c>
      <c r="AB2366" s="228" t="str">
        <f t="shared" si="335"/>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3"/>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4"/>
        <v>0</v>
      </c>
      <c r="AB2367" s="228" t="str">
        <f t="shared" si="335"/>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3"/>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4"/>
        <v>0</v>
      </c>
      <c r="AB2368" s="228" t="str">
        <f t="shared" si="335"/>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ref="S2369" ca="1" si="336">IF(B2369="","",IF(ISERROR(MATCH($E2369,CL,0)),"Unknown",INDIRECT("'C'!$A$"&amp;MATCH($E2369,CL,0)+1)))</f>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ref="X2369" ca="1" si="337">IF(AND(C2369="Smelter not listed",OR(LEN(D2369)=0,LEN(E2369)=0)),1,0)</f>
        <v>0</v>
      </c>
      <c r="AB2369" s="228" t="str">
        <f t="shared" ref="AB2369" si="338">B2369&amp;C2369</f>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ref="S2370:S2401" ca="1" si="339">IF(B2370="","",IF(ISERROR(MATCH($E2370,CL,0)),"Unknown",INDIRECT("'C'!$A$"&amp;MATCH($E2370,CL,0)+1)))</f>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ref="X2370:X2401" ca="1" si="340">IF(AND(C2370="Smelter not listed",OR(LEN(D2370)=0,LEN(E2370)=0)),1,0)</f>
        <v>0</v>
      </c>
      <c r="AB2370" s="228" t="str">
        <f t="shared" ref="AB2370:AB2401" si="341">B2370&amp;C2370</f>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9"/>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40"/>
        <v>0</v>
      </c>
      <c r="AB2371" s="228" t="str">
        <f t="shared" si="341"/>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9"/>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40"/>
        <v>0</v>
      </c>
      <c r="AB2372" s="228" t="str">
        <f t="shared" si="341"/>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9"/>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40"/>
        <v>0</v>
      </c>
      <c r="AB2373" s="228" t="str">
        <f t="shared" si="341"/>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9"/>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40"/>
        <v>0</v>
      </c>
      <c r="AB2374" s="228" t="str">
        <f t="shared" si="341"/>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9"/>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40"/>
        <v>0</v>
      </c>
      <c r="AB2375" s="228" t="str">
        <f t="shared" si="341"/>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9"/>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40"/>
        <v>0</v>
      </c>
      <c r="AB2376" s="228" t="str">
        <f t="shared" si="341"/>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9"/>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40"/>
        <v>0</v>
      </c>
      <c r="AB2377" s="228" t="str">
        <f t="shared" si="341"/>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9"/>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40"/>
        <v>0</v>
      </c>
      <c r="AB2378" s="228" t="str">
        <f t="shared" si="341"/>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9"/>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40"/>
        <v>0</v>
      </c>
      <c r="AB2379" s="228" t="str">
        <f t="shared" si="341"/>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9"/>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40"/>
        <v>0</v>
      </c>
      <c r="AB2380" s="228" t="str">
        <f t="shared" si="341"/>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9"/>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40"/>
        <v>0</v>
      </c>
      <c r="AB2381" s="228" t="str">
        <f t="shared" si="341"/>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9"/>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40"/>
        <v>0</v>
      </c>
      <c r="AB2382" s="228" t="str">
        <f t="shared" si="341"/>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9"/>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40"/>
        <v>0</v>
      </c>
      <c r="AB2383" s="228" t="str">
        <f t="shared" si="341"/>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9"/>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40"/>
        <v>0</v>
      </c>
      <c r="AB2384" s="228" t="str">
        <f t="shared" si="341"/>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9"/>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40"/>
        <v>0</v>
      </c>
      <c r="AB2385" s="228" t="str">
        <f t="shared" si="341"/>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9"/>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40"/>
        <v>0</v>
      </c>
      <c r="AB2386" s="228" t="str">
        <f t="shared" si="341"/>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9"/>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40"/>
        <v>0</v>
      </c>
      <c r="AB2387" s="228" t="str">
        <f t="shared" si="341"/>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9"/>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40"/>
        <v>0</v>
      </c>
      <c r="AB2388" s="228" t="str">
        <f t="shared" si="341"/>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9"/>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40"/>
        <v>0</v>
      </c>
      <c r="AB2389" s="228" t="str">
        <f t="shared" si="341"/>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9"/>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40"/>
        <v>0</v>
      </c>
      <c r="AB2390" s="228" t="str">
        <f t="shared" si="341"/>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9"/>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40"/>
        <v>0</v>
      </c>
      <c r="AB2391" s="228" t="str">
        <f t="shared" si="341"/>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9"/>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40"/>
        <v>0</v>
      </c>
      <c r="AB2392" s="228" t="str">
        <f t="shared" si="341"/>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9"/>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40"/>
        <v>0</v>
      </c>
      <c r="AB2393" s="228" t="str">
        <f t="shared" si="341"/>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9"/>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40"/>
        <v>0</v>
      </c>
      <c r="AB2394" s="228" t="str">
        <f t="shared" si="341"/>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9"/>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40"/>
        <v>0</v>
      </c>
      <c r="AB2395" s="228" t="str">
        <f t="shared" si="341"/>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ca="1" si="339"/>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ca="1" si="340"/>
        <v>0</v>
      </c>
      <c r="AB2396" s="228" t="str">
        <f t="shared" si="341"/>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9"/>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40"/>
        <v>0</v>
      </c>
      <c r="AB2397" s="228" t="str">
        <f t="shared" si="341"/>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9"/>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40"/>
        <v>0</v>
      </c>
      <c r="AB2398" s="228" t="str">
        <f t="shared" si="341"/>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9"/>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40"/>
        <v>0</v>
      </c>
      <c r="AB2399" s="228" t="str">
        <f t="shared" si="341"/>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9"/>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40"/>
        <v>0</v>
      </c>
      <c r="AB2400" s="228" t="str">
        <f t="shared" si="341"/>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9"/>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40"/>
        <v>0</v>
      </c>
      <c r="AB2401" s="228" t="str">
        <f t="shared" si="341"/>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ref="S2402:S2432" ca="1" si="342">IF(B2402="","",IF(ISERROR(MATCH($E2402,CL,0)),"Unknown",INDIRECT("'C'!$A$"&amp;MATCH($E2402,CL,0)+1)))</f>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ref="X2402:X2434" ca="1" si="343">IF(AND(C2402="Smelter not listed",OR(LEN(D2402)=0,LEN(E2402)=0)),1,0)</f>
        <v>0</v>
      </c>
      <c r="AB2402" s="228" t="str">
        <f t="shared" ref="AB2402:AB2432" si="344">B2402&amp;C2402</f>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42"/>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43"/>
        <v>0</v>
      </c>
      <c r="AB2403" s="228" t="str">
        <f t="shared" si="344"/>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42"/>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43"/>
        <v>0</v>
      </c>
      <c r="AB2404" s="228" t="str">
        <f t="shared" si="344"/>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42"/>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43"/>
        <v>0</v>
      </c>
      <c r="AB2405" s="228" t="str">
        <f t="shared" si="344"/>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42"/>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43"/>
        <v>0</v>
      </c>
      <c r="AB2406" s="228" t="str">
        <f t="shared" si="344"/>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42"/>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43"/>
        <v>0</v>
      </c>
      <c r="AB2407" s="228" t="str">
        <f t="shared" si="344"/>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42"/>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43"/>
        <v>0</v>
      </c>
      <c r="AB2408" s="228" t="str">
        <f t="shared" si="344"/>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42"/>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43"/>
        <v>0</v>
      </c>
      <c r="AB2409" s="228" t="str">
        <f t="shared" si="344"/>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42"/>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43"/>
        <v>0</v>
      </c>
      <c r="AB2410" s="228" t="str">
        <f t="shared" si="344"/>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42"/>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43"/>
        <v>0</v>
      </c>
      <c r="AB2411" s="228" t="str">
        <f t="shared" si="344"/>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42"/>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43"/>
        <v>0</v>
      </c>
      <c r="AB2412" s="228" t="str">
        <f t="shared" si="344"/>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42"/>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43"/>
        <v>0</v>
      </c>
      <c r="AB2413" s="228" t="str">
        <f t="shared" si="344"/>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42"/>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43"/>
        <v>0</v>
      </c>
      <c r="AB2414" s="228" t="str">
        <f t="shared" si="344"/>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42"/>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43"/>
        <v>0</v>
      </c>
      <c r="AB2415" s="228" t="str">
        <f t="shared" si="344"/>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42"/>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43"/>
        <v>0</v>
      </c>
      <c r="AB2416" s="228" t="str">
        <f t="shared" si="344"/>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42"/>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43"/>
        <v>0</v>
      </c>
      <c r="AB2417" s="228" t="str">
        <f t="shared" si="344"/>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42"/>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43"/>
        <v>0</v>
      </c>
      <c r="AB2418" s="228" t="str">
        <f t="shared" si="344"/>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42"/>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43"/>
        <v>0</v>
      </c>
      <c r="AB2419" s="228" t="str">
        <f t="shared" si="344"/>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42"/>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43"/>
        <v>0</v>
      </c>
      <c r="AB2420" s="228" t="str">
        <f t="shared" si="344"/>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42"/>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43"/>
        <v>0</v>
      </c>
      <c r="AB2421" s="228" t="str">
        <f t="shared" si="344"/>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42"/>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43"/>
        <v>0</v>
      </c>
      <c r="AB2422" s="228" t="str">
        <f t="shared" si="344"/>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42"/>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43"/>
        <v>0</v>
      </c>
      <c r="AB2423" s="228" t="str">
        <f t="shared" si="344"/>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42"/>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43"/>
        <v>0</v>
      </c>
      <c r="AB2424" s="228" t="str">
        <f t="shared" si="344"/>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42"/>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43"/>
        <v>0</v>
      </c>
      <c r="AB2425" s="228" t="str">
        <f t="shared" si="344"/>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42"/>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43"/>
        <v>0</v>
      </c>
      <c r="AB2426" s="228" t="str">
        <f t="shared" si="344"/>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ca="1" si="342"/>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ca="1" si="343"/>
        <v>0</v>
      </c>
      <c r="AB2427" s="228" t="str">
        <f t="shared" si="344"/>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ca="1" si="342"/>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ca="1" si="343"/>
        <v>0</v>
      </c>
      <c r="AB2428" s="228" t="str">
        <f t="shared" si="344"/>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2"/>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3"/>
        <v>0</v>
      </c>
      <c r="AB2429" s="228" t="str">
        <f t="shared" si="344"/>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2"/>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3"/>
        <v>0</v>
      </c>
      <c r="AB2430" s="228" t="str">
        <f t="shared" si="344"/>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2"/>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3"/>
        <v>0</v>
      </c>
      <c r="AB2431" s="228" t="str">
        <f t="shared" si="344"/>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2"/>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3"/>
        <v>0</v>
      </c>
      <c r="AB2432" s="228" t="str">
        <f t="shared" si="344"/>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ref="S2433" ca="1" si="345">IF(B2433="","",IF(ISERROR(MATCH($E2433,CL,0)),"Unknown",INDIRECT("'C'!$A$"&amp;MATCH($E2433,CL,0)+1)))</f>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3"/>
        <v>0</v>
      </c>
      <c r="AB2433" s="228" t="str">
        <f t="shared" ref="AB2433" si="346">B2433&amp;C2433</f>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ca="1">IF(B2434="","",IF(ISERROR(MATCH($E2434,CL,0)),"Unknown",INDIRECT("'C'!$A$"&amp;MATCH($E2434,CL,0)+1)))</f>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3"/>
        <v>0</v>
      </c>
      <c r="AB2434" s="228" t="str">
        <f>B2434&amp;C2434</f>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ref="S2435" ca="1" si="347">IF(B2435="","",IF(ISERROR(MATCH($E2435,CL,0)),"Unknown",INDIRECT("'C'!$A$"&amp;MATCH($E2435,CL,0)+1)))</f>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AB2435" s="228"/>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ref="S2436:S2446" ca="1" si="348">IF(B2436="","",IF(ISERROR(MATCH($E2436,CL,0)),"Unknown",INDIRECT("'C'!$A$"&amp;MATCH($E2436,CL,0)+1)))</f>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AB2436" s="228"/>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8"/>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AB2437" s="228"/>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8"/>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AB2438" s="228"/>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8"/>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AB2439" s="228"/>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8"/>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AB2440" s="228"/>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8"/>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AB2441" s="228"/>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8"/>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AB2442" s="228"/>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8"/>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AB2443" s="228"/>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8"/>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AB2444" s="228"/>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8"/>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AB2445" s="228"/>
    </row>
    <row r="2446" spans="1:28" s="227" customFormat="1" ht="20.25">
      <c r="A2446" s="181"/>
      <c r="B2446" s="285" t="str">
        <f>IF(LEN(A2446)=0,"",INDEX('Smelter Look-up'!$A:$A,MATCH($A2446,'Smelter Look-up'!$E:$E,0)))</f>
        <v/>
      </c>
      <c r="C2446" s="186" t="str">
        <f>IF(LEN(A2446)=0,"",INDEX('Smelter Look-up'!$C:$C,MATCH($A2446,'Smelter Look-up'!$E:$E,0)))</f>
        <v/>
      </c>
      <c r="D2446" s="288"/>
      <c r="E2446" s="285" t="str">
        <f ca="1">IF(ISERROR($V2446),"",OFFSET('Smelter Look-up'!$D$4,$V2446-4,0)&amp;"")</f>
        <v/>
      </c>
      <c r="F2446" s="285" t="str">
        <f ca="1">IF(ISERROR($V2446),"",OFFSET('Smelter Look-up'!$E$4,$V2446-4,0))</f>
        <v/>
      </c>
      <c r="G2446" s="285" t="str">
        <f ca="1">IF(C2446=$X$4,IF(ISERROR($V2446),"Enter smelter details","RMI"),IF(ISERROR($V2446),"",OFFSET('Smelter Look-up'!$F$4,$V2446-4,0)))</f>
        <v/>
      </c>
      <c r="H2446" s="289" t="str">
        <f ca="1">IF(ISERROR($V2446),"",OFFSET('Smelter Look-up'!$G$4,$V2446-4,0))</f>
        <v/>
      </c>
      <c r="I2446" s="290" t="str">
        <f ca="1">IF(ISERROR($V2446),"",OFFSET('Smelter Look-up'!$H$4,$V2446-4,0))</f>
        <v/>
      </c>
      <c r="J2446" s="291" t="str">
        <f ca="1">IF(ISERROR($V2446),"",OFFSET('Smelter Look-up'!$I$4,$V2446-4,0))</f>
        <v/>
      </c>
      <c r="K2446" s="224"/>
      <c r="L2446" s="224"/>
      <c r="M2446" s="224"/>
      <c r="N2446" s="224"/>
      <c r="O2446" s="224"/>
      <c r="P2446" s="287"/>
      <c r="Q2446" s="284"/>
      <c r="R2446" s="286" t="str">
        <f ca="1">IF(ISERROR($V2446),"",OFFSET('Smelter Look-up'!$C$4,$V2446-4,0)&amp;"")</f>
        <v/>
      </c>
      <c r="S2446" s="283" t="str">
        <f t="shared" ca="1" si="348"/>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ca="1">IF(AND(C2446="Smelter not listed",OR(LEN(D2446)=0,LEN(E2446)=0)),1,0)</f>
        <v>0</v>
      </c>
      <c r="AB2446" s="228" t="str">
        <f>B2446&amp;C2446</f>
        <v/>
      </c>
    </row>
    <row r="2449" ht="13.5" thickBot="1"/>
  </sheetData>
  <sheetProtection algorithmName="SHA-512" hashValue="A98fmlfEW9fZUHg+AxQnLInHGxueK6X27w9Vo9AmSPxy391IoROBQeFprctRr4WRCjtcinAeOtJuRNHmo/YkBw==" saltValue="WdOfeCWOAljRt+M2zHTfB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DB3F66A3-37FD-4A4D-B441-62BB8410B8F3}"/>
    </customSheetView>
  </customSheetViews>
  <mergeCells count="3">
    <mergeCell ref="J2:O2"/>
    <mergeCell ref="B3:E3"/>
    <mergeCell ref="G3:I3"/>
  </mergeCells>
  <phoneticPr fontId="102"/>
  <conditionalFormatting sqref="B5:B2446">
    <cfRule type="expression" dxfId="16" priority="1" stopIfTrue="1">
      <formula>IF(B5="",TRUE)</formula>
    </cfRule>
    <cfRule type="expression" dxfId="15" priority="2" stopIfTrue="1">
      <formula>IF(AND(COUNTIF(MetalSmelter,B5&amp;C5)=0,LEN(C5)&gt;0),TRUE,FALSE)</formula>
    </cfRule>
  </conditionalFormatting>
  <conditionalFormatting sqref="C5:C2446">
    <cfRule type="expression" dxfId="12" priority="9" stopIfTrue="1">
      <formula>IF(AND(B5&lt;&gt;"",C5=""),TRUE)</formula>
    </cfRule>
  </conditionalFormatting>
  <conditionalFormatting sqref="D5:D2446">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446 R5:R2446">
    <cfRule type="expression" dxfId="8" priority="7" stopIfTrue="1">
      <formula>IF(AND(E5="",$C5=$X$4),TRUE)</formula>
    </cfRule>
    <cfRule type="expression" dxfId="7" priority="8" stopIfTrue="1">
      <formula>IF(FIND("!",E5),TRUE)</formula>
    </cfRule>
  </conditionalFormatting>
  <conditionalFormatting sqref="F5:F2446">
    <cfRule type="expression" dxfId="6" priority="5" stopIfTrue="1">
      <formula>IF(AND(LEN($A5)&gt;0,$A5&lt;&gt;$F5),TRUE,FALSE)</formula>
    </cfRule>
  </conditionalFormatting>
  <conditionalFormatting sqref="G5:G2446">
    <cfRule type="expression" dxfId="5" priority="22" stopIfTrue="1">
      <formula>IF(FIND("Enter smelter details",G5),TRUE)</formula>
    </cfRule>
  </conditionalFormatting>
  <dataValidations count="5">
    <dataValidation type="list" allowBlank="1" showInputMessage="1" showErrorMessage="1" sqref="B5:B2446" xr:uid="{00000000-0002-0000-0400-000000000000}">
      <formula1>Metal</formula1>
    </dataValidation>
    <dataValidation allowBlank="1" showErrorMessage="1" sqref="F5:G2446" xr:uid="{00000000-0002-0000-0400-000001000000}"/>
    <dataValidation type="list" showInputMessage="1" showErrorMessage="1" sqref="C5:C2446" xr:uid="{00000000-0002-0000-0400-000002000000}">
      <formula1>SN</formula1>
    </dataValidation>
    <dataValidation type="list" allowBlank="1" showInputMessage="1" showErrorMessage="1" sqref="E5:E2446" xr:uid="{00000000-0002-0000-0400-000003000000}">
      <formula1>CL</formula1>
    </dataValidation>
    <dataValidation type="list" allowBlank="1" showInputMessage="1" showErrorMessage="1" sqref="P5:P2446"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B5:B2446</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C5:C2446</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1" t="str">
        <f ca="1">OFFSET(L!$C$1,MATCH("Checker"&amp;ADDRESS(ROW(),COLUMN(),4),L!$A:$A,0)-1,SL,,)</f>
        <v>To ensure all required fields have been populated before submitting to your customers review form for any line items highlighted in red</v>
      </c>
      <c r="B1" s="391"/>
      <c r="C1" s="391"/>
      <c r="D1" s="119" t="str">
        <f ca="1">OFFSET(L!$C$1,MATCH("Checker"&amp;ADDRESS(ROW(),COLUMN(),4),L!$A:$A,0)-1,SL,,)</f>
        <v>Required fields remaining to be completed</v>
      </c>
      <c r="E1" s="20" t="s">
        <v>779</v>
      </c>
    </row>
    <row r="2" spans="1:10" ht="15">
      <c r="A2" s="66" t="s">
        <v>869</v>
      </c>
      <c r="B2" s="67" t="str">
        <f>IF(F65=1,"Click here to return to Smelter List","")</f>
        <v>Click here to return to Smelter List</v>
      </c>
      <c r="C2" s="121" t="str">
        <f>IF(F65=1,"Click here to return to Product List","")</f>
        <v>Click here to return to Product List</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512</v>
      </c>
      <c r="G3" s="19" t="s">
        <v>511</v>
      </c>
      <c r="H3" s="19" t="s">
        <v>513</v>
      </c>
      <c r="I3" s="19" t="s">
        <v>1283</v>
      </c>
      <c r="J3" s="19" t="s">
        <v>1284</v>
      </c>
    </row>
    <row r="4" spans="1:10" ht="39">
      <c r="A4" s="90" t="str">
        <f ca="1">Declaration!B8</f>
        <v>Company Name (*):</v>
      </c>
      <c r="B4" s="89" t="str">
        <f>Declaration!D8</f>
        <v>NKK SWITCHES CO., LTD.</v>
      </c>
      <c r="C4" s="89" t="str">
        <f t="shared" ref="C4" ca="1" si="0">IF(H4=1,J4,I4)</f>
        <v>Complete</v>
      </c>
      <c r="D4" s="95" t="str">
        <f>IF(H4=1,"Click here to enter Company Name","")</f>
        <v/>
      </c>
      <c r="E4" s="20" t="s">
        <v>1273</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1273</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1273</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Sales support</v>
      </c>
      <c r="C7" s="89" t="str">
        <f ca="1">IF(H7=1,J7,I7)</f>
        <v>Complete</v>
      </c>
      <c r="D7" s="95" t="str">
        <f>IF(H7=1,"Click here to enter Contact Name","")</f>
        <v/>
      </c>
      <c r="E7" s="20" t="s">
        <v>1273</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info@nkkswitches.com.hk</v>
      </c>
      <c r="C8" s="89" t="str">
        <f ca="1">IF(H8=1,J8,I8)</f>
        <v>Complete</v>
      </c>
      <c r="D8" s="95" t="str">
        <f>IF(H8=1,"Click here to enter Email-Contact","")</f>
        <v/>
      </c>
      <c r="E8" s="20" t="s">
        <v>1273</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2" t="str">
        <f>Declaration!D17</f>
        <v>+852-2366-6634</v>
      </c>
      <c r="C9" s="89" t="str">
        <f ca="1">IF(H9=1,J9,I9)</f>
        <v>Complete</v>
      </c>
      <c r="D9" s="95" t="str">
        <f>IF(H9=1,"Click here to enter Phone-Contact","")</f>
        <v/>
      </c>
      <c r="E9" s="20" t="s">
        <v>1273</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Shuji Odajima</v>
      </c>
      <c r="C10" s="89" t="str">
        <f t="shared" ref="C10" ca="1" si="4">IF(H10=1,J10,I10)</f>
        <v>Complete</v>
      </c>
      <c r="D10" s="95" t="str">
        <f>IF(H10=1,"Click here to enter an Authorized Company Representative's name","")</f>
        <v/>
      </c>
      <c r="E10" s="20" t="s">
        <v>1273</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kankyo@nkkswitches.co.jp</v>
      </c>
      <c r="C11" s="89" t="str">
        <f ca="1">IF(H11=1,J11,I11)</f>
        <v>Complete</v>
      </c>
      <c r="D11" s="95" t="str">
        <f>IF(H11=1,"Click here to enter Representative's email","")</f>
        <v/>
      </c>
      <c r="E11" s="20" t="s">
        <v>1273</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46073</v>
      </c>
      <c r="C12" s="89" t="str">
        <f ca="1">IF(H12=1,J12,I12)</f>
        <v>Complete</v>
      </c>
      <c r="D12" s="95" t="str">
        <f>IF(H12=1,"Click here to enter Date of Completion","")</f>
        <v/>
      </c>
      <c r="E12" s="20" t="s">
        <v>1273</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783</v>
      </c>
      <c r="F13" s="93"/>
      <c r="H13" s="19">
        <f t="shared" si="3"/>
        <v>0</v>
      </c>
    </row>
    <row r="14" spans="1:10" ht="26.25">
      <c r="A14" s="90" t="str">
        <f ca="1">Declaration!B26</f>
        <v>Tantalum  (*)</v>
      </c>
      <c r="B14" s="89" t="str">
        <f>Declaration!D26</f>
        <v>Yes</v>
      </c>
      <c r="C14" s="89" t="str">
        <f ca="1">IF(H14=1,J14,I14)</f>
        <v>Complete</v>
      </c>
      <c r="D14" s="95" t="str">
        <f>IF(H14=1,"Click here to answer question 1 for Tantalum","")</f>
        <v/>
      </c>
      <c r="E14" s="20" t="s">
        <v>779</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780</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780</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0" t="s">
        <v>780</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781</v>
      </c>
      <c r="F18" s="93"/>
      <c r="J18" s="148"/>
    </row>
    <row r="19" spans="1:10" ht="39">
      <c r="A19" s="90" t="str">
        <f ca="1">Declaration!B32</f>
        <v>Tantalum  (*)</v>
      </c>
      <c r="B19" s="89" t="str">
        <f>IF($B$14="Yes",Declaration!D32,0)</f>
        <v>Yes</v>
      </c>
      <c r="C19" s="89" t="str">
        <f ca="1">IF(H19=1,J19,I19)</f>
        <v>Complete</v>
      </c>
      <c r="D19" s="97" t="str">
        <f>IF(H19=1,"Click here to answer question 2 for Tantalum","")</f>
        <v/>
      </c>
      <c r="E19" s="20" t="s">
        <v>780</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780</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780</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7" t="str">
        <f>IF(H22=1,"Click here to answer question 2 for Tungsten","")</f>
        <v/>
      </c>
      <c r="E22" s="20" t="s">
        <v>780</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780</v>
      </c>
      <c r="F23" s="93"/>
      <c r="J23" s="148"/>
    </row>
    <row r="24" spans="1:10" ht="39">
      <c r="A24" s="90" t="str">
        <f ca="1">Declaration!B38</f>
        <v>Tantalum  (*)</v>
      </c>
      <c r="B24" s="89" t="str">
        <f>IF(AND($B$14="Yes",$B$19="Yes"),Declaration!D38,0)</f>
        <v>Yes</v>
      </c>
      <c r="C24" s="89" t="str">
        <f ca="1">IF(H24=1,J24,I24)</f>
        <v>Complete</v>
      </c>
      <c r="D24" s="97" t="str">
        <f>IF(H24=1,"Click here to answer question 3 for Tantalum","")</f>
        <v/>
      </c>
      <c r="E24" s="20" t="s">
        <v>780</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Yes</v>
      </c>
      <c r="C25" s="89" t="str">
        <f ca="1">IF(H25=1,J25,I25)</f>
        <v>Complete</v>
      </c>
      <c r="D25" s="97" t="str">
        <f>IF(H25=1,"Click here to answer question 3 for Tin","")</f>
        <v/>
      </c>
      <c r="E25" s="20" t="s">
        <v>780</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No</v>
      </c>
      <c r="C26" s="89" t="str">
        <f ca="1">IF(H26=1,J26,I26)</f>
        <v>Complete</v>
      </c>
      <c r="D26" s="97" t="str">
        <f>IF(H26=1,"Click here to answer question 3 for Gold","")</f>
        <v/>
      </c>
      <c r="E26" s="20" t="s">
        <v>780</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No</v>
      </c>
      <c r="C27" s="89" t="str">
        <f ca="1">IF(H27=1,J27,I27)</f>
        <v>Complete</v>
      </c>
      <c r="D27" s="97" t="str">
        <f>IF(H27=1,"Click here to answer question 3 for Tungsten","")</f>
        <v/>
      </c>
      <c r="E27" s="20" t="s">
        <v>780</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Tantalum  (*)</v>
      </c>
      <c r="B29" s="89" t="str">
        <f>IF(AND($B$14="Yes",$B$19="Yes"),Declaration!D44,0)</f>
        <v>Yes</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Yes</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No</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No</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1273</v>
      </c>
      <c r="F33" s="93"/>
      <c r="J33" s="148"/>
    </row>
    <row r="34" spans="1:10" ht="39">
      <c r="A34" s="90" t="str">
        <f ca="1">Declaration!B50</f>
        <v>Tantalum  (*)</v>
      </c>
      <c r="B34" s="89" t="str">
        <f>IF(AND($B$14="Yes",$B$19="Yes"),Declaration!D50,0)</f>
        <v>No</v>
      </c>
      <c r="C34" s="89" t="str">
        <f ca="1">IF(H34=1,J34,I34)</f>
        <v>Complete</v>
      </c>
      <c r="D34" s="260" t="str">
        <f>IF(H34=1,"Click here to answer question 5 for Tantalum","")</f>
        <v/>
      </c>
      <c r="E34" s="20" t="s">
        <v>1273</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1273</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1273</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Tungsten  (*)</v>
      </c>
      <c r="B37" s="89" t="str">
        <f>IF(AND($B$17="Yes",$B$22="Yes"),Declaration!D53,0)</f>
        <v>No</v>
      </c>
      <c r="C37" s="89" t="str">
        <f ca="1">IF(H37=1,J37,I37)</f>
        <v>Complete</v>
      </c>
      <c r="D37" s="260" t="str">
        <f>IF(H37=1,"Click here to answer question 5 for Tungsten","")</f>
        <v/>
      </c>
      <c r="E37" s="20" t="s">
        <v>1273</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780</v>
      </c>
      <c r="F38" s="93"/>
    </row>
    <row r="39" spans="1:10" ht="26.25">
      <c r="A39" s="90" t="str">
        <f ca="1">Declaration!B56</f>
        <v>Tantalum  (*)</v>
      </c>
      <c r="B39" s="267" t="str">
        <f>IF(AND($B$14="Yes",$B$19="Yes"),Declaration!D56,0)</f>
        <v>100%</v>
      </c>
      <c r="C39" s="89" t="str">
        <f ca="1">IF(H39=1,J39,I39)</f>
        <v>Complete</v>
      </c>
      <c r="D39" s="261" t="str">
        <f>IF(H39=1,"Click here to answer question 6 for Tantalum","")</f>
        <v/>
      </c>
      <c r="E39" s="20" t="s">
        <v>779</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7" t="str">
        <f>IF(AND($B$15="Yes",$B$20="Yes"),Declaration!D57,0)</f>
        <v>100%</v>
      </c>
      <c r="C40" s="89" t="str">
        <f ca="1">IF(H40=1,J40,I40)</f>
        <v>Complete</v>
      </c>
      <c r="D40" s="261" t="str">
        <f>IF(H40=1,"Click here to answer question 6 for Tin","")</f>
        <v/>
      </c>
      <c r="E40" s="20" t="s">
        <v>779</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7" t="str">
        <f>IF(AND($B$16="Yes",$B$21="Yes"),Declaration!D58,0)</f>
        <v>100%</v>
      </c>
      <c r="C41" s="89" t="str">
        <f ca="1">IF(H41=1,J41,I41)</f>
        <v>Complete</v>
      </c>
      <c r="D41" s="261" t="str">
        <f>IF(H41=1,"Click here to answer question 6 for Gold","")</f>
        <v/>
      </c>
      <c r="E41" s="20" t="s">
        <v>779</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Tungsten  (*)</v>
      </c>
      <c r="B42" s="267" t="str">
        <f>IF(AND($B$17="Yes",$B$22="Yes"),Declaration!D59,0)</f>
        <v>100%</v>
      </c>
      <c r="C42" s="89" t="str">
        <f ca="1">IF(H42=1,J42,I42)</f>
        <v>Complete</v>
      </c>
      <c r="D42" s="261" t="str">
        <f>IF(H42=1,"Click here to answer question 6 for Tungsten","")</f>
        <v/>
      </c>
      <c r="E42" s="20" t="s">
        <v>779</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781</v>
      </c>
      <c r="F43" s="93"/>
    </row>
    <row r="44" spans="1:10" ht="51.75">
      <c r="A44" s="90" t="str">
        <f ca="1">Declaration!B62</f>
        <v>Tantalum  (*)</v>
      </c>
      <c r="B44" s="89" t="str">
        <f>IF(AND($B$14="Yes",$B$19="Yes"),Declaration!D62,0)</f>
        <v>Yes</v>
      </c>
      <c r="C44" s="89" t="str">
        <f ca="1">IF(H44=1,J44,I44)</f>
        <v>Complete</v>
      </c>
      <c r="D44" s="260" t="str">
        <f>IF(H44=1,"Click here to answer question 7 for Tantalum","")</f>
        <v/>
      </c>
      <c r="E44" s="20" t="s">
        <v>1269</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0" t="str">
        <f>IF(H45=1,"Click here to answer question 7 for Tin","")</f>
        <v/>
      </c>
      <c r="E45" s="20" t="s">
        <v>1269</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Yes</v>
      </c>
      <c r="C46" s="89" t="str">
        <f ca="1">IF(H46=1,J46,I46)</f>
        <v>Complete</v>
      </c>
      <c r="D46" s="260" t="str">
        <f>IF(H46=1,"Click here to answer question 7 for Gold","")</f>
        <v/>
      </c>
      <c r="E46" s="20" t="s">
        <v>1269</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Tungsten  (*)</v>
      </c>
      <c r="B47" s="89" t="str">
        <f>IF(AND($B$17="Yes",$B$22="Yes"),Declaration!D65,0)</f>
        <v>Yes</v>
      </c>
      <c r="C47" s="89" t="str">
        <f ca="1">IF(H47=1,J47,I47)</f>
        <v>Complete</v>
      </c>
      <c r="D47" s="260" t="str">
        <f>IF(H47=1,"Click here to answer question 7 for Tungsten","")</f>
        <v/>
      </c>
      <c r="E47" s="20" t="s">
        <v>1269</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782</v>
      </c>
      <c r="F48" s="93"/>
    </row>
    <row r="49" spans="1:10" ht="39">
      <c r="A49" s="90" t="str">
        <f ca="1">Declaration!B68</f>
        <v>Tantalum  (*)</v>
      </c>
      <c r="B49" s="89" t="str">
        <f>IF(AND($B$14="Yes",$B$19="Yes"),Declaration!D68,0)</f>
        <v>Yes</v>
      </c>
      <c r="C49" s="89" t="str">
        <f ca="1">IF(H49=1,J49,I49)</f>
        <v>Complete</v>
      </c>
      <c r="D49" s="261" t="str">
        <f>IF(H49=1,"Click here to answer question 8 for Tantalum","")</f>
        <v/>
      </c>
      <c r="E49" s="20" t="s">
        <v>780</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780</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780</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Yes</v>
      </c>
      <c r="C52" s="89" t="str">
        <f ca="1">IF(H52=1,J52,I52)</f>
        <v>Complete</v>
      </c>
      <c r="D52" s="261" t="str">
        <f>IF(H52=1,"Click here to answer question 8 for Tungsten","")</f>
        <v/>
      </c>
      <c r="E52" s="20" t="s">
        <v>780</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428</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1273</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No</v>
      </c>
      <c r="C55" s="89" t="str">
        <f t="shared" ca="1" si="10"/>
        <v>Complete</v>
      </c>
      <c r="D55" s="95" t="str">
        <f>IF(H55=1,"Click here to answer question (B)","")</f>
        <v/>
      </c>
      <c r="E55" s="20" t="s">
        <v>1273</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3</v>
      </c>
      <c r="B56" s="89">
        <f>Declaration!G77</f>
        <v>0</v>
      </c>
      <c r="C56" s="89" t="str">
        <f t="shared" ca="1" si="10"/>
        <v>Complete</v>
      </c>
      <c r="D56" s="95" t="str">
        <f>IF(H56=1,"Click here to specify URL for question (B)","")</f>
        <v/>
      </c>
      <c r="E56" s="20"/>
      <c r="F56" s="94">
        <f>IF(AND(F55=1,B55="Yes"),1,0)</f>
        <v>0</v>
      </c>
      <c r="G56" s="70">
        <f>IF(LEN(B56)&gt;1,0,1)</f>
        <v>1</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1273</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No</v>
      </c>
      <c r="C58" s="89" t="str">
        <f t="shared" ca="1" si="10"/>
        <v>Complete</v>
      </c>
      <c r="D58" s="95" t="str">
        <f>IF(H58=1,"Click here to answer question (D)","")</f>
        <v/>
      </c>
      <c r="E58" s="20" t="s">
        <v>1273</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1273</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No</v>
      </c>
      <c r="C60" s="89" t="str">
        <f t="shared" ca="1" si="10"/>
        <v>Complete</v>
      </c>
      <c r="D60" s="95" t="str">
        <f>IF(H60=1,"Click here to answer question (F)","")</f>
        <v/>
      </c>
      <c r="E60" s="20" t="s">
        <v>1273</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No</v>
      </c>
      <c r="C62" s="89" t="str">
        <f t="shared" ref="C62:C68" ca="1" si="13">IF(H62=1,J62,I62)</f>
        <v>Complete</v>
      </c>
      <c r="D62" s="95" t="str">
        <f>IF(H62=1,"Click here to answer question (G)","")</f>
        <v/>
      </c>
      <c r="E62" s="20" t="s">
        <v>1273</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1273</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1266</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1273</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14996</v>
      </c>
      <c r="B65" s="89"/>
      <c r="C65" s="89" t="str">
        <f t="shared" ca="1" si="13"/>
        <v>Complete</v>
      </c>
      <c r="D65" s="95" t="str">
        <f>IF(H65=0,"","Click here to provide smelter information")</f>
        <v/>
      </c>
      <c r="E65" s="20" t="s">
        <v>1273</v>
      </c>
      <c r="F65" s="94">
        <f>F24</f>
        <v>1</v>
      </c>
      <c r="G65" s="70">
        <f>IF(AND(COUNTIF(SmelterIdetifiedForMetal,"Tantalum")&gt;0,COUNTIF('Smelter List'!AB$5:AB$2446,"Tantalum?*")&gt;0),0,1)</f>
        <v>0</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1806</v>
      </c>
      <c r="B66" s="89"/>
      <c r="C66" s="89" t="str">
        <f t="shared" ca="1" si="13"/>
        <v>Complete</v>
      </c>
      <c r="D66" s="95" t="str">
        <f>IF(H66=0,"","Click here to provide smelter information")</f>
        <v/>
      </c>
      <c r="E66" s="20" t="s">
        <v>780</v>
      </c>
      <c r="F66" s="94">
        <f>F25</f>
        <v>1</v>
      </c>
      <c r="G66" s="70">
        <f>IF(AND(COUNTIF(SmelterIdetifiedForMetal,"Tin")&gt;0,COUNTIF('Smelter List'!AB$5:AB$2446,"Tin?*")&gt;0),0,1)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1807</v>
      </c>
      <c r="B67" s="89"/>
      <c r="C67" s="89" t="str">
        <f t="shared" ca="1" si="13"/>
        <v>Complete</v>
      </c>
      <c r="D67" s="95" t="str">
        <f>IF(H67=0,"","Click here to provide smelter information")</f>
        <v/>
      </c>
      <c r="E67" s="20" t="s">
        <v>780</v>
      </c>
      <c r="F67" s="94">
        <f>F26</f>
        <v>1</v>
      </c>
      <c r="G67" s="70">
        <f>IF(AND(COUNTIF(SmelterIdetifiedForMetal,"Gold")&gt;0,COUNTIF('Smelter List'!AB$5:AB$2446,"Gold?*")&gt;0),0,1)</f>
        <v>0</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1808</v>
      </c>
      <c r="B68" s="89"/>
      <c r="C68" s="89" t="str">
        <f t="shared" ca="1" si="13"/>
        <v>Complete</v>
      </c>
      <c r="D68" s="95" t="str">
        <f>IF(H68=0,"","Click here to provide smelter information")</f>
        <v/>
      </c>
      <c r="E68" s="20" t="s">
        <v>780</v>
      </c>
      <c r="F68" s="94">
        <f>F27</f>
        <v>1</v>
      </c>
      <c r="G68" s="70">
        <f>IF(AND(COUNTIF(SmelterIdetifiedForMetal,"Tungsten")&gt;0,COUNTIF('Smelter List'!AB$5:AB$2446,"Tungsten?*")&gt;0),0,1)</f>
        <v>0</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2302</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2303</v>
      </c>
      <c r="K69" s="154"/>
      <c r="L69" s="19" t="s">
        <v>2304</v>
      </c>
    </row>
    <row r="70" spans="1:12">
      <c r="H70" s="19">
        <f ca="1">SUM(H4:H69)</f>
        <v>0</v>
      </c>
    </row>
    <row r="73" spans="1:12" ht="13.5" thickBot="1"/>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102"/>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6" customWidth="1"/>
    <col min="2" max="2" width="39.875" style="279" customWidth="1"/>
    <col min="3" max="3" width="39.875" style="276" customWidth="1"/>
    <col min="4" max="4" width="58.875" style="276" customWidth="1"/>
    <col min="5" max="5" width="1.625" style="276" customWidth="1"/>
    <col min="6" max="6" width="9" style="276" customWidth="1"/>
    <col min="7" max="16384" width="8.875" style="277"/>
  </cols>
  <sheetData>
    <row r="1" spans="1:6" s="21" customFormat="1" ht="35.1" customHeight="1" thickTop="1">
      <c r="A1" s="393" t="str">
        <f ca="1">OFFSET(L!$C$1,MATCH("Product List"&amp;ADDRESS(ROW(),COLUMN(),4),L!$A:$A,0)-1,SL,,)</f>
        <v>Completion required only if reporting level "Product (or List of Products)" selected on the 'Declaration' worksheet.</v>
      </c>
      <c r="B1" s="394"/>
      <c r="C1" s="394"/>
      <c r="D1" s="394"/>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2" t="s">
        <v>869</v>
      </c>
      <c r="C4" s="392"/>
      <c r="D4" s="392"/>
      <c r="E4" s="24"/>
      <c r="F4"/>
    </row>
    <row r="5" spans="1:6" s="21" customFormat="1" ht="15.75">
      <c r="A5" s="131"/>
      <c r="B5" s="132" t="str">
        <f ca="1">OFFSET(L!$C$1,MATCH("Product List"&amp;ADDRESS(ROW(),COLUMN(),4),L!$A:$A,0)-1,SL,,)</f>
        <v>Responder’s Product Number (*)</v>
      </c>
      <c r="C5" s="132" t="str">
        <f ca="1">OFFSET(L!$C$1,MATCH("Product List"&amp;ADDRESS(ROW(),COLUMN(),4),L!$A:$A,0)-1,SL,,)</f>
        <v>Responder’s Product Name</v>
      </c>
      <c r="D5" s="72" t="str">
        <f ca="1">OFFSET(L!$C$1,MATCH("Product List"&amp;ADDRESS(ROW(),COLUMN(),4),L!$A:$A,0)-1,SL,,)</f>
        <v>Comments</v>
      </c>
      <c r="E5" s="24"/>
      <c r="F5"/>
    </row>
    <row r="6" spans="1:6" ht="15.75">
      <c r="A6" s="128"/>
      <c r="B6" s="273"/>
      <c r="C6" s="98"/>
      <c r="D6" s="98"/>
      <c r="E6" s="275"/>
    </row>
    <row r="7" spans="1:6" ht="15.75">
      <c r="A7" s="129"/>
      <c r="B7" s="273"/>
      <c r="C7" s="98"/>
      <c r="D7" s="98"/>
      <c r="E7" s="275"/>
    </row>
    <row r="8" spans="1:6" ht="15.75">
      <c r="A8" s="129"/>
      <c r="B8" s="273"/>
      <c r="C8" s="98"/>
      <c r="D8" s="98"/>
      <c r="E8" s="275"/>
    </row>
    <row r="9" spans="1:6" ht="15.75">
      <c r="A9" s="129"/>
      <c r="B9" s="273"/>
      <c r="C9" s="98"/>
      <c r="D9" s="98"/>
      <c r="E9" s="275"/>
    </row>
    <row r="10" spans="1:6" ht="15.75">
      <c r="A10" s="129"/>
      <c r="B10" s="273"/>
      <c r="C10" s="98"/>
      <c r="D10" s="98"/>
      <c r="E10" s="275"/>
    </row>
    <row r="11" spans="1:6" ht="15.75">
      <c r="A11" s="129"/>
      <c r="B11" s="273"/>
      <c r="C11" s="98"/>
      <c r="D11" s="98"/>
      <c r="E11" s="275"/>
    </row>
    <row r="12" spans="1:6" ht="15.75">
      <c r="A12" s="129"/>
      <c r="B12" s="273"/>
      <c r="C12" s="98"/>
      <c r="D12" s="98"/>
      <c r="E12" s="275"/>
    </row>
    <row r="13" spans="1:6" ht="15.75">
      <c r="A13" s="129"/>
      <c r="B13" s="273"/>
      <c r="C13" s="98"/>
      <c r="D13" s="98"/>
      <c r="E13" s="275"/>
    </row>
    <row r="14" spans="1:6" ht="15.75">
      <c r="A14" s="129"/>
      <c r="B14" s="273"/>
      <c r="C14" s="98"/>
      <c r="D14" s="98"/>
      <c r="E14" s="275"/>
    </row>
    <row r="15" spans="1:6" ht="15.75">
      <c r="A15" s="129"/>
      <c r="B15" s="273"/>
      <c r="C15" s="98"/>
      <c r="D15" s="98"/>
      <c r="E15" s="275"/>
    </row>
    <row r="16" spans="1:6" ht="15.75">
      <c r="A16" s="129"/>
      <c r="B16" s="273"/>
      <c r="C16" s="98"/>
      <c r="D16" s="98"/>
      <c r="E16" s="275"/>
    </row>
    <row r="17" spans="1:5" ht="15.75">
      <c r="A17" s="129"/>
      <c r="B17" s="273"/>
      <c r="C17" s="98"/>
      <c r="D17" s="98"/>
      <c r="E17" s="275"/>
    </row>
    <row r="18" spans="1:5" ht="15.75">
      <c r="A18" s="129"/>
      <c r="B18" s="273"/>
      <c r="C18" s="98"/>
      <c r="D18" s="98"/>
      <c r="E18" s="275"/>
    </row>
    <row r="19" spans="1:5" ht="15.75">
      <c r="A19" s="129"/>
      <c r="B19" s="273"/>
      <c r="C19" s="98"/>
      <c r="D19" s="98"/>
      <c r="E19" s="275"/>
    </row>
    <row r="20" spans="1:5" ht="15.75">
      <c r="A20" s="129"/>
      <c r="B20" s="273"/>
      <c r="C20" s="98"/>
      <c r="D20" s="98"/>
      <c r="E20" s="275"/>
    </row>
    <row r="21" spans="1:5" ht="15.75">
      <c r="A21" s="129"/>
      <c r="B21" s="273"/>
      <c r="C21" s="98"/>
      <c r="D21" s="98"/>
      <c r="E21" s="275"/>
    </row>
    <row r="22" spans="1:5" ht="15.75">
      <c r="A22" s="129"/>
      <c r="B22" s="273"/>
      <c r="C22" s="98"/>
      <c r="D22" s="98"/>
      <c r="E22" s="275"/>
    </row>
    <row r="23" spans="1:5" ht="15.75">
      <c r="A23" s="129"/>
      <c r="B23" s="273"/>
      <c r="C23" s="98"/>
      <c r="D23" s="98"/>
      <c r="E23" s="275"/>
    </row>
    <row r="24" spans="1:5" ht="15.75">
      <c r="A24" s="129"/>
      <c r="B24" s="273"/>
      <c r="C24" s="98"/>
      <c r="D24" s="98"/>
      <c r="E24" s="275"/>
    </row>
    <row r="25" spans="1:5" ht="15.75">
      <c r="A25" s="129"/>
      <c r="B25" s="273"/>
      <c r="C25" s="98"/>
      <c r="D25" s="98"/>
      <c r="E25" s="275"/>
    </row>
    <row r="26" spans="1:5" ht="15.75">
      <c r="A26" s="129"/>
      <c r="B26" s="273"/>
      <c r="C26" s="98"/>
      <c r="D26" s="98"/>
      <c r="E26" s="275"/>
    </row>
    <row r="27" spans="1:5" ht="15.75">
      <c r="A27" s="129"/>
      <c r="B27" s="273"/>
      <c r="C27" s="98"/>
      <c r="D27" s="98"/>
      <c r="E27" s="275"/>
    </row>
    <row r="28" spans="1:5" ht="15.75">
      <c r="A28" s="129"/>
      <c r="B28" s="273"/>
      <c r="C28" s="98"/>
      <c r="D28" s="98"/>
      <c r="E28" s="275"/>
    </row>
    <row r="29" spans="1:5" ht="15.75">
      <c r="A29" s="129"/>
      <c r="B29" s="273"/>
      <c r="C29" s="98"/>
      <c r="D29" s="98"/>
      <c r="E29" s="275"/>
    </row>
    <row r="30" spans="1:5" ht="15.75">
      <c r="A30" s="129"/>
      <c r="B30" s="273"/>
      <c r="C30" s="98"/>
      <c r="D30" s="98"/>
      <c r="E30" s="275"/>
    </row>
    <row r="31" spans="1:5" ht="15.75">
      <c r="A31" s="129"/>
      <c r="B31" s="273"/>
      <c r="C31" s="98"/>
      <c r="D31" s="98"/>
      <c r="E31" s="275"/>
    </row>
    <row r="32" spans="1:5" ht="15.75">
      <c r="A32" s="129"/>
      <c r="B32" s="273"/>
      <c r="C32" s="98"/>
      <c r="D32" s="98"/>
      <c r="E32" s="275"/>
    </row>
    <row r="33" spans="1:5" ht="15.75">
      <c r="A33" s="129"/>
      <c r="B33" s="273"/>
      <c r="C33" s="98"/>
      <c r="D33" s="98"/>
      <c r="E33" s="275"/>
    </row>
    <row r="34" spans="1:5" ht="15.75">
      <c r="A34" s="129"/>
      <c r="B34" s="273"/>
      <c r="C34" s="98"/>
      <c r="D34" s="98"/>
      <c r="E34" s="275"/>
    </row>
    <row r="35" spans="1:5" ht="15.75">
      <c r="A35" s="129"/>
      <c r="B35" s="273"/>
      <c r="C35" s="98"/>
      <c r="D35" s="98"/>
      <c r="E35" s="275"/>
    </row>
    <row r="36" spans="1:5" ht="15.75">
      <c r="A36" s="129"/>
      <c r="B36" s="273"/>
      <c r="C36" s="98"/>
      <c r="D36" s="98"/>
      <c r="E36" s="275"/>
    </row>
    <row r="37" spans="1:5" ht="15.75">
      <c r="A37" s="129"/>
      <c r="B37" s="273"/>
      <c r="C37" s="98"/>
      <c r="D37" s="98"/>
      <c r="E37" s="275"/>
    </row>
    <row r="38" spans="1:5" ht="15.75">
      <c r="A38" s="129"/>
      <c r="B38" s="273"/>
      <c r="C38" s="98"/>
      <c r="D38" s="98"/>
      <c r="E38" s="275"/>
    </row>
    <row r="39" spans="1:5" ht="15.75">
      <c r="A39" s="129"/>
      <c r="B39" s="273"/>
      <c r="C39" s="98"/>
      <c r="D39" s="98"/>
      <c r="E39" s="275"/>
    </row>
    <row r="40" spans="1:5" ht="15.75">
      <c r="A40" s="129"/>
      <c r="B40" s="273"/>
      <c r="C40" s="98"/>
      <c r="D40" s="98"/>
      <c r="E40" s="275"/>
    </row>
    <row r="41" spans="1:5" ht="15.75">
      <c r="A41" s="129"/>
      <c r="B41" s="273"/>
      <c r="C41" s="98"/>
      <c r="D41" s="98"/>
      <c r="E41" s="275"/>
    </row>
    <row r="42" spans="1:5" ht="15.75">
      <c r="A42" s="129"/>
      <c r="B42" s="273"/>
      <c r="C42" s="98"/>
      <c r="D42" s="98"/>
      <c r="E42" s="275"/>
    </row>
    <row r="43" spans="1:5" ht="15.75">
      <c r="A43" s="129"/>
      <c r="B43" s="273"/>
      <c r="C43" s="98"/>
      <c r="D43" s="98"/>
      <c r="E43" s="275"/>
    </row>
    <row r="44" spans="1:5" ht="15.75">
      <c r="A44" s="129"/>
      <c r="B44" s="273"/>
      <c r="C44" s="98"/>
      <c r="D44" s="98"/>
      <c r="E44" s="275"/>
    </row>
    <row r="45" spans="1:5" ht="15.75">
      <c r="A45" s="129"/>
      <c r="B45" s="273"/>
      <c r="C45" s="98"/>
      <c r="D45" s="98"/>
      <c r="E45" s="275"/>
    </row>
    <row r="46" spans="1:5" ht="15.75">
      <c r="A46" s="129"/>
      <c r="B46" s="273"/>
      <c r="C46" s="98"/>
      <c r="D46" s="98"/>
      <c r="E46" s="275"/>
    </row>
    <row r="47" spans="1:5" ht="15.75">
      <c r="A47" s="129"/>
      <c r="B47" s="273"/>
      <c r="C47" s="98"/>
      <c r="D47" s="98"/>
      <c r="E47" s="275"/>
    </row>
    <row r="48" spans="1:5" ht="15.75">
      <c r="A48" s="129"/>
      <c r="B48" s="273"/>
      <c r="C48" s="98"/>
      <c r="D48" s="98"/>
      <c r="E48" s="275"/>
    </row>
    <row r="49" spans="1:5" ht="15.75">
      <c r="A49" s="129"/>
      <c r="B49" s="273"/>
      <c r="C49" s="98"/>
      <c r="D49" s="98"/>
      <c r="E49" s="275"/>
    </row>
    <row r="50" spans="1:5" ht="15.75">
      <c r="A50" s="129"/>
      <c r="B50" s="273"/>
      <c r="C50" s="98"/>
      <c r="D50" s="98"/>
      <c r="E50" s="275"/>
    </row>
    <row r="51" spans="1:5" ht="15.75">
      <c r="A51" s="129"/>
      <c r="B51" s="273"/>
      <c r="C51" s="98"/>
      <c r="D51" s="98"/>
      <c r="E51" s="275"/>
    </row>
    <row r="52" spans="1:5" ht="15.75">
      <c r="A52" s="129"/>
      <c r="B52" s="273"/>
      <c r="C52" s="98"/>
      <c r="D52" s="98"/>
      <c r="E52" s="275"/>
    </row>
    <row r="53" spans="1:5" ht="15.75">
      <c r="A53" s="129"/>
      <c r="B53" s="273"/>
      <c r="C53" s="98"/>
      <c r="D53" s="98"/>
      <c r="E53" s="275"/>
    </row>
    <row r="54" spans="1:5" ht="15.75">
      <c r="A54" s="129"/>
      <c r="B54" s="273"/>
      <c r="C54" s="98"/>
      <c r="D54" s="98"/>
      <c r="E54" s="275"/>
    </row>
    <row r="55" spans="1:5" ht="15.75">
      <c r="A55" s="129"/>
      <c r="B55" s="273"/>
      <c r="C55" s="98"/>
      <c r="D55" s="98"/>
      <c r="E55" s="275"/>
    </row>
    <row r="56" spans="1:5" ht="15.75">
      <c r="A56" s="129"/>
      <c r="B56" s="273"/>
      <c r="C56" s="98"/>
      <c r="D56" s="98"/>
      <c r="E56" s="275"/>
    </row>
    <row r="57" spans="1:5" ht="15.75">
      <c r="A57" s="129"/>
      <c r="B57" s="273"/>
      <c r="C57" s="98"/>
      <c r="D57" s="98"/>
      <c r="E57" s="275"/>
    </row>
    <row r="58" spans="1:5" ht="15.75">
      <c r="A58" s="129"/>
      <c r="B58" s="273"/>
      <c r="C58" s="98"/>
      <c r="D58" s="98"/>
      <c r="E58" s="275"/>
    </row>
    <row r="59" spans="1:5" ht="15.75">
      <c r="A59" s="129"/>
      <c r="B59" s="273"/>
      <c r="C59" s="98"/>
      <c r="D59" s="98"/>
      <c r="E59" s="275"/>
    </row>
    <row r="60" spans="1:5" ht="15.75">
      <c r="A60" s="129"/>
      <c r="B60" s="273"/>
      <c r="C60" s="98"/>
      <c r="D60" s="98"/>
      <c r="E60" s="275"/>
    </row>
    <row r="61" spans="1:5" ht="15.75">
      <c r="A61" s="129"/>
      <c r="B61" s="273"/>
      <c r="C61" s="98"/>
      <c r="D61" s="98"/>
      <c r="E61" s="275"/>
    </row>
    <row r="62" spans="1:5" ht="15.75">
      <c r="A62" s="129"/>
      <c r="B62" s="273"/>
      <c r="C62" s="98"/>
      <c r="D62" s="98"/>
      <c r="E62" s="275"/>
    </row>
    <row r="63" spans="1:5" ht="15.75">
      <c r="A63" s="129"/>
      <c r="B63" s="273"/>
      <c r="C63" s="98"/>
      <c r="D63" s="98"/>
      <c r="E63" s="275"/>
    </row>
    <row r="64" spans="1:5" ht="15.75">
      <c r="A64" s="129"/>
      <c r="B64" s="273"/>
      <c r="C64" s="98"/>
      <c r="D64" s="98"/>
      <c r="E64" s="275"/>
    </row>
    <row r="65" spans="1:5" ht="15.75">
      <c r="A65" s="129"/>
      <c r="B65" s="273"/>
      <c r="C65" s="98"/>
      <c r="D65" s="98"/>
      <c r="E65" s="275"/>
    </row>
    <row r="66" spans="1:5" ht="15.75">
      <c r="A66" s="129"/>
      <c r="B66" s="273"/>
      <c r="C66" s="98"/>
      <c r="D66" s="98"/>
      <c r="E66" s="275"/>
    </row>
    <row r="67" spans="1:5" ht="15.75">
      <c r="A67" s="129"/>
      <c r="B67" s="273"/>
      <c r="C67" s="98"/>
      <c r="D67" s="98"/>
      <c r="E67" s="275"/>
    </row>
    <row r="68" spans="1:5" ht="15.75">
      <c r="A68" s="129"/>
      <c r="B68" s="273"/>
      <c r="C68" s="98"/>
      <c r="D68" s="98"/>
      <c r="E68" s="275"/>
    </row>
    <row r="69" spans="1:5" ht="15.75">
      <c r="A69" s="129"/>
      <c r="B69" s="273"/>
      <c r="C69" s="98"/>
      <c r="D69" s="98"/>
      <c r="E69" s="275"/>
    </row>
    <row r="70" spans="1:5" ht="15.75">
      <c r="A70" s="129"/>
      <c r="B70" s="273"/>
      <c r="C70" s="98"/>
      <c r="D70" s="98"/>
      <c r="E70" s="275"/>
    </row>
    <row r="71" spans="1:5" ht="15.75">
      <c r="A71" s="129"/>
      <c r="B71" s="273"/>
      <c r="C71" s="98"/>
      <c r="D71" s="98"/>
      <c r="E71" s="275"/>
    </row>
    <row r="72" spans="1:5" ht="15.75">
      <c r="A72" s="129"/>
      <c r="B72" s="273"/>
      <c r="C72" s="98"/>
      <c r="D72" s="98"/>
      <c r="E72" s="275"/>
    </row>
    <row r="73" spans="1:5" ht="15.75">
      <c r="A73" s="129"/>
      <c r="B73" s="273"/>
      <c r="C73" s="98"/>
      <c r="D73" s="98"/>
      <c r="E73" s="275"/>
    </row>
    <row r="74" spans="1:5" ht="15.75">
      <c r="A74" s="129"/>
      <c r="B74" s="273"/>
      <c r="C74" s="98"/>
      <c r="D74" s="98"/>
      <c r="E74" s="275"/>
    </row>
    <row r="75" spans="1:5" ht="15.75">
      <c r="A75" s="129"/>
      <c r="B75" s="273"/>
      <c r="C75" s="98"/>
      <c r="D75" s="98"/>
      <c r="E75" s="275"/>
    </row>
    <row r="76" spans="1:5" ht="15.75">
      <c r="A76" s="129"/>
      <c r="B76" s="273"/>
      <c r="C76" s="98"/>
      <c r="D76" s="98"/>
      <c r="E76" s="275"/>
    </row>
    <row r="77" spans="1:5" ht="15.75">
      <c r="A77" s="129"/>
      <c r="B77" s="273"/>
      <c r="C77" s="98"/>
      <c r="D77" s="98"/>
      <c r="E77" s="275"/>
    </row>
    <row r="78" spans="1:5" ht="15.75">
      <c r="A78" s="129"/>
      <c r="B78" s="273"/>
      <c r="C78" s="98"/>
      <c r="D78" s="98"/>
      <c r="E78" s="275"/>
    </row>
    <row r="79" spans="1:5" ht="15.75">
      <c r="A79" s="129"/>
      <c r="B79" s="273"/>
      <c r="C79" s="98"/>
      <c r="D79" s="98"/>
      <c r="E79" s="275"/>
    </row>
    <row r="80" spans="1:5" ht="15.75">
      <c r="A80" s="129"/>
      <c r="B80" s="273"/>
      <c r="C80" s="98"/>
      <c r="D80" s="98"/>
      <c r="E80" s="275"/>
    </row>
    <row r="81" spans="1:5" ht="15.75">
      <c r="A81" s="129"/>
      <c r="B81" s="273"/>
      <c r="C81" s="98"/>
      <c r="D81" s="98"/>
      <c r="E81" s="275"/>
    </row>
    <row r="82" spans="1:5" ht="15.75">
      <c r="A82" s="129"/>
      <c r="B82" s="273"/>
      <c r="C82" s="98"/>
      <c r="D82" s="98"/>
      <c r="E82" s="275"/>
    </row>
    <row r="83" spans="1:5" ht="15.75">
      <c r="A83" s="129"/>
      <c r="B83" s="273"/>
      <c r="C83" s="98"/>
      <c r="D83" s="98"/>
      <c r="E83" s="275"/>
    </row>
    <row r="84" spans="1:5" ht="15.75">
      <c r="A84" s="129"/>
      <c r="B84" s="273"/>
      <c r="C84" s="98"/>
      <c r="D84" s="98"/>
      <c r="E84" s="275"/>
    </row>
    <row r="85" spans="1:5" ht="15.75">
      <c r="A85" s="129"/>
      <c r="B85" s="273"/>
      <c r="C85" s="98"/>
      <c r="D85" s="98"/>
      <c r="E85" s="275"/>
    </row>
    <row r="86" spans="1:5" ht="15.75">
      <c r="A86" s="129"/>
      <c r="B86" s="273"/>
      <c r="C86" s="98"/>
      <c r="D86" s="98"/>
      <c r="E86" s="275"/>
    </row>
    <row r="87" spans="1:5" ht="15.75">
      <c r="A87" s="129"/>
      <c r="B87" s="273"/>
      <c r="C87" s="98"/>
      <c r="D87" s="98"/>
      <c r="E87" s="275"/>
    </row>
    <row r="88" spans="1:5" ht="15.75">
      <c r="A88" s="129"/>
      <c r="B88" s="273"/>
      <c r="C88" s="98"/>
      <c r="D88" s="98"/>
      <c r="E88" s="275"/>
    </row>
    <row r="89" spans="1:5" ht="15.75">
      <c r="A89" s="129"/>
      <c r="B89" s="273"/>
      <c r="C89" s="98"/>
      <c r="D89" s="98"/>
      <c r="E89" s="275"/>
    </row>
    <row r="90" spans="1:5" ht="15.75">
      <c r="A90" s="129"/>
      <c r="B90" s="273"/>
      <c r="C90" s="98"/>
      <c r="D90" s="98"/>
      <c r="E90" s="275"/>
    </row>
    <row r="91" spans="1:5" ht="15.75">
      <c r="A91" s="129"/>
      <c r="B91" s="273"/>
      <c r="C91" s="98"/>
      <c r="D91" s="98"/>
      <c r="E91" s="275"/>
    </row>
    <row r="92" spans="1:5" ht="15.75">
      <c r="A92" s="129"/>
      <c r="B92" s="273"/>
      <c r="C92" s="98"/>
      <c r="D92" s="98"/>
      <c r="E92" s="275"/>
    </row>
    <row r="93" spans="1:5" ht="15.75">
      <c r="A93" s="129"/>
      <c r="B93" s="273"/>
      <c r="C93" s="98"/>
      <c r="D93" s="98"/>
      <c r="E93" s="275"/>
    </row>
    <row r="94" spans="1:5" ht="15.75">
      <c r="A94" s="129"/>
      <c r="B94" s="273"/>
      <c r="C94" s="98"/>
      <c r="D94" s="98"/>
      <c r="E94" s="275"/>
    </row>
    <row r="95" spans="1:5" ht="15.75">
      <c r="A95" s="129"/>
      <c r="B95" s="273"/>
      <c r="C95" s="98"/>
      <c r="D95" s="98"/>
      <c r="E95" s="275"/>
    </row>
    <row r="96" spans="1:5" ht="15.75">
      <c r="A96" s="129"/>
      <c r="B96" s="273"/>
      <c r="C96" s="98"/>
      <c r="D96" s="98"/>
      <c r="E96" s="275"/>
    </row>
    <row r="97" spans="1:5" ht="15.75">
      <c r="A97" s="129"/>
      <c r="B97" s="273"/>
      <c r="C97" s="98"/>
      <c r="D97" s="98"/>
      <c r="E97" s="275"/>
    </row>
    <row r="98" spans="1:5" ht="15.75">
      <c r="A98" s="129"/>
      <c r="B98" s="273"/>
      <c r="C98" s="98"/>
      <c r="D98" s="98"/>
      <c r="E98" s="275"/>
    </row>
    <row r="99" spans="1:5" ht="15.75">
      <c r="A99" s="129"/>
      <c r="B99" s="273"/>
      <c r="C99" s="98"/>
      <c r="D99" s="98"/>
      <c r="E99" s="275"/>
    </row>
    <row r="100" spans="1:5" ht="15.75">
      <c r="A100" s="129"/>
      <c r="B100" s="273"/>
      <c r="C100" s="98"/>
      <c r="D100" s="98"/>
      <c r="E100" s="275"/>
    </row>
    <row r="101" spans="1:5" ht="15.75">
      <c r="A101" s="129"/>
      <c r="B101" s="273"/>
      <c r="C101" s="98"/>
      <c r="D101" s="98"/>
      <c r="E101" s="275"/>
    </row>
    <row r="102" spans="1:5" ht="15.75">
      <c r="A102" s="129"/>
      <c r="B102" s="273"/>
      <c r="C102" s="98"/>
      <c r="D102" s="98"/>
      <c r="E102" s="275"/>
    </row>
    <row r="103" spans="1:5" ht="15.75">
      <c r="A103" s="129"/>
      <c r="B103" s="273"/>
      <c r="C103" s="98"/>
      <c r="D103" s="98"/>
      <c r="E103" s="275"/>
    </row>
    <row r="104" spans="1:5" ht="15.75">
      <c r="A104" s="129"/>
      <c r="B104" s="273"/>
      <c r="C104" s="98"/>
      <c r="D104" s="98"/>
      <c r="E104" s="275"/>
    </row>
    <row r="105" spans="1:5" ht="15.75">
      <c r="A105" s="129"/>
      <c r="B105" s="273"/>
      <c r="C105" s="98"/>
      <c r="D105" s="98"/>
      <c r="E105" s="275"/>
    </row>
    <row r="106" spans="1:5" ht="15.75">
      <c r="A106" s="129"/>
      <c r="B106" s="273"/>
      <c r="C106" s="98"/>
      <c r="D106" s="98"/>
      <c r="E106" s="275"/>
    </row>
    <row r="107" spans="1:5" ht="15.75">
      <c r="A107" s="129"/>
      <c r="B107" s="273"/>
      <c r="C107" s="98"/>
      <c r="D107" s="98"/>
      <c r="E107" s="275"/>
    </row>
    <row r="108" spans="1:5" ht="15.75">
      <c r="A108" s="129"/>
      <c r="B108" s="273"/>
      <c r="C108" s="98"/>
      <c r="D108" s="98"/>
      <c r="E108" s="275"/>
    </row>
    <row r="109" spans="1:5" ht="15.75">
      <c r="A109" s="129"/>
      <c r="B109" s="273"/>
      <c r="C109" s="98"/>
      <c r="D109" s="98"/>
      <c r="E109" s="275"/>
    </row>
    <row r="110" spans="1:5" ht="15.75">
      <c r="A110" s="129"/>
      <c r="B110" s="273"/>
      <c r="C110" s="98"/>
      <c r="D110" s="98"/>
      <c r="E110" s="275"/>
    </row>
    <row r="111" spans="1:5" ht="15.75">
      <c r="A111" s="129"/>
      <c r="B111" s="273"/>
      <c r="C111" s="98"/>
      <c r="D111" s="98"/>
      <c r="E111" s="275"/>
    </row>
    <row r="112" spans="1:5" ht="15.75">
      <c r="A112" s="129"/>
      <c r="B112" s="273"/>
      <c r="C112" s="98"/>
      <c r="D112" s="98"/>
      <c r="E112" s="275"/>
    </row>
    <row r="113" spans="1:5" ht="15.75">
      <c r="A113" s="129"/>
      <c r="B113" s="273"/>
      <c r="C113" s="98"/>
      <c r="D113" s="98"/>
      <c r="E113" s="275"/>
    </row>
    <row r="114" spans="1:5" ht="15.75">
      <c r="A114" s="129"/>
      <c r="B114" s="273"/>
      <c r="C114" s="98"/>
      <c r="D114" s="98"/>
      <c r="E114" s="275"/>
    </row>
    <row r="115" spans="1:5" ht="15.75">
      <c r="A115" s="129"/>
      <c r="B115" s="273"/>
      <c r="C115" s="98"/>
      <c r="D115" s="98"/>
      <c r="E115" s="275"/>
    </row>
    <row r="116" spans="1:5" ht="15.75">
      <c r="A116" s="129"/>
      <c r="B116" s="273"/>
      <c r="C116" s="98"/>
      <c r="D116" s="98"/>
      <c r="E116" s="275"/>
    </row>
    <row r="117" spans="1:5" ht="15.75">
      <c r="A117" s="129"/>
      <c r="B117" s="273"/>
      <c r="C117" s="98"/>
      <c r="D117" s="98"/>
      <c r="E117" s="275"/>
    </row>
    <row r="118" spans="1:5" ht="15.75">
      <c r="A118" s="129"/>
      <c r="B118" s="273"/>
      <c r="C118" s="98"/>
      <c r="D118" s="98"/>
      <c r="E118" s="275"/>
    </row>
    <row r="119" spans="1:5" ht="15.75">
      <c r="A119" s="129"/>
      <c r="B119" s="273"/>
      <c r="C119" s="98"/>
      <c r="D119" s="98"/>
      <c r="E119" s="275"/>
    </row>
    <row r="120" spans="1:5" ht="15.75">
      <c r="A120" s="129"/>
      <c r="B120" s="273"/>
      <c r="C120" s="98"/>
      <c r="D120" s="98"/>
      <c r="E120" s="275"/>
    </row>
    <row r="121" spans="1:5" ht="15.75">
      <c r="A121" s="129"/>
      <c r="B121" s="273"/>
      <c r="C121" s="98"/>
      <c r="D121" s="98"/>
      <c r="E121" s="275"/>
    </row>
    <row r="122" spans="1:5" ht="15.75">
      <c r="A122" s="129"/>
      <c r="B122" s="273"/>
      <c r="C122" s="98"/>
      <c r="D122" s="98"/>
      <c r="E122" s="275"/>
    </row>
    <row r="123" spans="1:5" ht="15.75">
      <c r="A123" s="129"/>
      <c r="B123" s="273"/>
      <c r="C123" s="98"/>
      <c r="D123" s="98"/>
      <c r="E123" s="275"/>
    </row>
    <row r="124" spans="1:5" ht="15.75">
      <c r="A124" s="129"/>
      <c r="B124" s="273"/>
      <c r="C124" s="98"/>
      <c r="D124" s="98"/>
      <c r="E124" s="275"/>
    </row>
    <row r="125" spans="1:5" ht="15.75">
      <c r="A125" s="129"/>
      <c r="B125" s="273"/>
      <c r="C125" s="98"/>
      <c r="D125" s="98"/>
      <c r="E125" s="275"/>
    </row>
    <row r="126" spans="1:5" ht="15.75">
      <c r="A126" s="129"/>
      <c r="B126" s="273"/>
      <c r="C126" s="98"/>
      <c r="D126" s="98"/>
      <c r="E126" s="275"/>
    </row>
    <row r="127" spans="1:5" ht="15.75">
      <c r="A127" s="129"/>
      <c r="B127" s="273"/>
      <c r="C127" s="98"/>
      <c r="D127" s="98"/>
      <c r="E127" s="275"/>
    </row>
    <row r="128" spans="1:5" ht="15.75">
      <c r="A128" s="129"/>
      <c r="B128" s="273"/>
      <c r="C128" s="98"/>
      <c r="D128" s="98"/>
      <c r="E128" s="275"/>
    </row>
    <row r="129" spans="1:5" ht="15.75">
      <c r="A129" s="129"/>
      <c r="B129" s="273"/>
      <c r="C129" s="98"/>
      <c r="D129" s="98"/>
      <c r="E129" s="275"/>
    </row>
    <row r="130" spans="1:5" ht="15.75">
      <c r="A130" s="129"/>
      <c r="B130" s="273"/>
      <c r="C130" s="98"/>
      <c r="D130" s="98"/>
      <c r="E130" s="275"/>
    </row>
    <row r="131" spans="1:5" ht="15.75">
      <c r="A131" s="129"/>
      <c r="B131" s="273"/>
      <c r="C131" s="98"/>
      <c r="D131" s="98"/>
      <c r="E131" s="275"/>
    </row>
    <row r="132" spans="1:5" ht="15.75">
      <c r="A132" s="129"/>
      <c r="B132" s="273"/>
      <c r="C132" s="98"/>
      <c r="D132" s="98"/>
      <c r="E132" s="275"/>
    </row>
    <row r="133" spans="1:5" ht="15.75">
      <c r="A133" s="129"/>
      <c r="B133" s="273"/>
      <c r="C133" s="98"/>
      <c r="D133" s="98"/>
      <c r="E133" s="275"/>
    </row>
    <row r="134" spans="1:5" ht="15.75">
      <c r="A134" s="129"/>
      <c r="B134" s="273"/>
      <c r="C134" s="98"/>
      <c r="D134" s="98"/>
      <c r="E134" s="275"/>
    </row>
    <row r="135" spans="1:5" ht="15.75">
      <c r="A135" s="129"/>
      <c r="B135" s="273"/>
      <c r="C135" s="98"/>
      <c r="D135" s="98"/>
      <c r="E135" s="275"/>
    </row>
    <row r="136" spans="1:5" ht="15.75">
      <c r="A136" s="129"/>
      <c r="B136" s="273"/>
      <c r="C136" s="98"/>
      <c r="D136" s="98"/>
      <c r="E136" s="275"/>
    </row>
    <row r="137" spans="1:5" ht="15.75">
      <c r="A137" s="129"/>
      <c r="B137" s="273"/>
      <c r="C137" s="98"/>
      <c r="D137" s="98"/>
      <c r="E137" s="275"/>
    </row>
    <row r="138" spans="1:5" ht="15.75">
      <c r="A138" s="129"/>
      <c r="B138" s="273"/>
      <c r="C138" s="98"/>
      <c r="D138" s="98"/>
      <c r="E138" s="275"/>
    </row>
    <row r="139" spans="1:5" ht="15.75">
      <c r="A139" s="129"/>
      <c r="B139" s="273"/>
      <c r="C139" s="98"/>
      <c r="D139" s="98"/>
      <c r="E139" s="275"/>
    </row>
    <row r="140" spans="1:5" ht="15.75">
      <c r="A140" s="129"/>
      <c r="B140" s="273"/>
      <c r="C140" s="98"/>
      <c r="D140" s="98"/>
      <c r="E140" s="275"/>
    </row>
    <row r="141" spans="1:5" ht="15.75">
      <c r="A141" s="129"/>
      <c r="B141" s="273"/>
      <c r="C141" s="98"/>
      <c r="D141" s="98"/>
      <c r="E141" s="275"/>
    </row>
    <row r="142" spans="1:5" ht="15.75">
      <c r="A142" s="129"/>
      <c r="B142" s="273"/>
      <c r="C142" s="98"/>
      <c r="D142" s="98"/>
      <c r="E142" s="275"/>
    </row>
    <row r="143" spans="1:5" ht="15.75">
      <c r="A143" s="129"/>
      <c r="B143" s="273"/>
      <c r="C143" s="98"/>
      <c r="D143" s="98"/>
      <c r="E143" s="275"/>
    </row>
    <row r="144" spans="1:5" ht="15.75">
      <c r="A144" s="129"/>
      <c r="B144" s="273"/>
      <c r="C144" s="98"/>
      <c r="D144" s="98"/>
      <c r="E144" s="275"/>
    </row>
    <row r="145" spans="1:5" ht="15.75">
      <c r="A145" s="129"/>
      <c r="B145" s="273"/>
      <c r="C145" s="98"/>
      <c r="D145" s="98"/>
      <c r="E145" s="275"/>
    </row>
    <row r="146" spans="1:5" ht="15.75">
      <c r="A146" s="129"/>
      <c r="B146" s="273"/>
      <c r="C146" s="98"/>
      <c r="D146" s="98"/>
      <c r="E146" s="275"/>
    </row>
    <row r="147" spans="1:5" ht="15.75">
      <c r="A147" s="129"/>
      <c r="B147" s="273"/>
      <c r="C147" s="98"/>
      <c r="D147" s="98"/>
      <c r="E147" s="275"/>
    </row>
    <row r="148" spans="1:5" ht="15.75">
      <c r="A148" s="129"/>
      <c r="B148" s="273"/>
      <c r="C148" s="98"/>
      <c r="D148" s="98"/>
      <c r="E148" s="275"/>
    </row>
    <row r="149" spans="1:5" ht="15.75">
      <c r="A149" s="129"/>
      <c r="B149" s="273"/>
      <c r="C149" s="98"/>
      <c r="D149" s="98"/>
      <c r="E149" s="275"/>
    </row>
    <row r="150" spans="1:5" ht="15.75">
      <c r="A150" s="129"/>
      <c r="B150" s="273"/>
      <c r="C150" s="98"/>
      <c r="D150" s="98"/>
      <c r="E150" s="275"/>
    </row>
    <row r="151" spans="1:5" ht="15.75">
      <c r="A151" s="129"/>
      <c r="B151" s="273"/>
      <c r="C151" s="98"/>
      <c r="D151" s="98"/>
      <c r="E151" s="275"/>
    </row>
    <row r="152" spans="1:5" ht="15.75">
      <c r="A152" s="129"/>
      <c r="B152" s="273"/>
      <c r="C152" s="98"/>
      <c r="D152" s="98"/>
      <c r="E152" s="275"/>
    </row>
    <row r="153" spans="1:5" ht="15.75">
      <c r="A153" s="129"/>
      <c r="B153" s="273"/>
      <c r="C153" s="98"/>
      <c r="D153" s="98"/>
      <c r="E153" s="275"/>
    </row>
    <row r="154" spans="1:5" ht="15.75">
      <c r="A154" s="129"/>
      <c r="B154" s="273"/>
      <c r="C154" s="98"/>
      <c r="D154" s="98"/>
      <c r="E154" s="275"/>
    </row>
    <row r="155" spans="1:5" ht="15.75">
      <c r="A155" s="129"/>
      <c r="B155" s="273"/>
      <c r="C155" s="98"/>
      <c r="D155" s="98"/>
      <c r="E155" s="275"/>
    </row>
    <row r="156" spans="1:5" ht="15.75">
      <c r="A156" s="129"/>
      <c r="B156" s="273"/>
      <c r="C156" s="98"/>
      <c r="D156" s="98"/>
      <c r="E156" s="275"/>
    </row>
    <row r="157" spans="1:5" ht="15.75">
      <c r="A157" s="129"/>
      <c r="B157" s="273"/>
      <c r="C157" s="98"/>
      <c r="D157" s="98"/>
      <c r="E157" s="275"/>
    </row>
    <row r="158" spans="1:5" ht="15.75">
      <c r="A158" s="129"/>
      <c r="B158" s="273"/>
      <c r="C158" s="98"/>
      <c r="D158" s="98"/>
      <c r="E158" s="275"/>
    </row>
    <row r="159" spans="1:5" ht="15.75">
      <c r="A159" s="129"/>
      <c r="B159" s="273"/>
      <c r="C159" s="98"/>
      <c r="D159" s="98"/>
      <c r="E159" s="275"/>
    </row>
    <row r="160" spans="1:5" ht="15.75">
      <c r="A160" s="129"/>
      <c r="B160" s="273"/>
      <c r="C160" s="98"/>
      <c r="D160" s="98"/>
      <c r="E160" s="275"/>
    </row>
    <row r="161" spans="1:5" ht="15.75">
      <c r="A161" s="129"/>
      <c r="B161" s="273"/>
      <c r="C161" s="98"/>
      <c r="D161" s="98"/>
      <c r="E161" s="275"/>
    </row>
    <row r="162" spans="1:5" ht="15.75">
      <c r="A162" s="129"/>
      <c r="B162" s="273"/>
      <c r="C162" s="98"/>
      <c r="D162" s="98"/>
      <c r="E162" s="275"/>
    </row>
    <row r="163" spans="1:5" ht="15.75">
      <c r="A163" s="129"/>
      <c r="B163" s="273"/>
      <c r="C163" s="98"/>
      <c r="D163" s="98"/>
      <c r="E163" s="275"/>
    </row>
    <row r="164" spans="1:5" ht="15.75">
      <c r="A164" s="129"/>
      <c r="B164" s="273"/>
      <c r="C164" s="98"/>
      <c r="D164" s="98"/>
      <c r="E164" s="275"/>
    </row>
    <row r="165" spans="1:5" ht="15.75">
      <c r="A165" s="129"/>
      <c r="B165" s="273"/>
      <c r="C165" s="98"/>
      <c r="D165" s="98"/>
      <c r="E165" s="275"/>
    </row>
    <row r="166" spans="1:5" ht="15.75">
      <c r="A166" s="129"/>
      <c r="B166" s="273"/>
      <c r="C166" s="98"/>
      <c r="D166" s="98"/>
      <c r="E166" s="275"/>
    </row>
    <row r="167" spans="1:5" ht="15.75">
      <c r="A167" s="129"/>
      <c r="B167" s="273"/>
      <c r="C167" s="98"/>
      <c r="D167" s="98"/>
      <c r="E167" s="275"/>
    </row>
    <row r="168" spans="1:5" ht="15.75">
      <c r="A168" s="129"/>
      <c r="B168" s="273"/>
      <c r="C168" s="98"/>
      <c r="D168" s="98"/>
      <c r="E168" s="275"/>
    </row>
    <row r="169" spans="1:5" ht="15.75">
      <c r="A169" s="129"/>
      <c r="B169" s="273"/>
      <c r="C169" s="98"/>
      <c r="D169" s="98"/>
      <c r="E169" s="275"/>
    </row>
    <row r="170" spans="1:5" ht="15.75">
      <c r="A170" s="129"/>
      <c r="B170" s="273"/>
      <c r="C170" s="98"/>
      <c r="D170" s="98"/>
      <c r="E170" s="275"/>
    </row>
    <row r="171" spans="1:5" ht="15.75">
      <c r="A171" s="129"/>
      <c r="B171" s="273"/>
      <c r="C171" s="98"/>
      <c r="D171" s="98"/>
      <c r="E171" s="275"/>
    </row>
    <row r="172" spans="1:5" ht="15.75">
      <c r="A172" s="129"/>
      <c r="B172" s="273"/>
      <c r="C172" s="98"/>
      <c r="D172" s="98"/>
      <c r="E172" s="275"/>
    </row>
    <row r="173" spans="1:5" ht="15.75">
      <c r="A173" s="129"/>
      <c r="B173" s="273"/>
      <c r="C173" s="98"/>
      <c r="D173" s="98"/>
      <c r="E173" s="275"/>
    </row>
    <row r="174" spans="1:5" ht="15.75">
      <c r="A174" s="129"/>
      <c r="B174" s="273"/>
      <c r="C174" s="98"/>
      <c r="D174" s="98"/>
      <c r="E174" s="275"/>
    </row>
    <row r="175" spans="1:5" ht="15.75">
      <c r="A175" s="129"/>
      <c r="B175" s="273"/>
      <c r="C175" s="98"/>
      <c r="D175" s="98"/>
      <c r="E175" s="275"/>
    </row>
    <row r="176" spans="1:5" ht="15.75">
      <c r="A176" s="129"/>
      <c r="B176" s="273"/>
      <c r="C176" s="98"/>
      <c r="D176" s="98"/>
      <c r="E176" s="275"/>
    </row>
    <row r="177" spans="1:5" ht="15.75">
      <c r="A177" s="129"/>
      <c r="B177" s="273"/>
      <c r="C177" s="98"/>
      <c r="D177" s="98"/>
      <c r="E177" s="275"/>
    </row>
    <row r="178" spans="1:5" ht="15.75">
      <c r="A178" s="129"/>
      <c r="B178" s="273"/>
      <c r="C178" s="98"/>
      <c r="D178" s="98"/>
      <c r="E178" s="275"/>
    </row>
    <row r="179" spans="1:5" ht="15.75">
      <c r="A179" s="129"/>
      <c r="B179" s="273"/>
      <c r="C179" s="98"/>
      <c r="D179" s="98"/>
      <c r="E179" s="275"/>
    </row>
    <row r="180" spans="1:5" ht="15.75">
      <c r="A180" s="129"/>
      <c r="B180" s="273"/>
      <c r="C180" s="98"/>
      <c r="D180" s="98"/>
      <c r="E180" s="275"/>
    </row>
    <row r="181" spans="1:5" ht="15.75">
      <c r="A181" s="129"/>
      <c r="B181" s="273"/>
      <c r="C181" s="98"/>
      <c r="D181" s="98"/>
      <c r="E181" s="275"/>
    </row>
    <row r="182" spans="1:5" ht="15.75">
      <c r="A182" s="129"/>
      <c r="B182" s="273"/>
      <c r="C182" s="98"/>
      <c r="D182" s="98"/>
      <c r="E182" s="275"/>
    </row>
    <row r="183" spans="1:5" ht="15.75">
      <c r="A183" s="129"/>
      <c r="B183" s="273"/>
      <c r="C183" s="98"/>
      <c r="D183" s="98"/>
      <c r="E183" s="275"/>
    </row>
    <row r="184" spans="1:5" ht="15.75">
      <c r="A184" s="129"/>
      <c r="B184" s="273"/>
      <c r="C184" s="98"/>
      <c r="D184" s="98"/>
      <c r="E184" s="275"/>
    </row>
    <row r="185" spans="1:5" ht="15.75">
      <c r="A185" s="129"/>
      <c r="B185" s="273"/>
      <c r="C185" s="98"/>
      <c r="D185" s="98"/>
      <c r="E185" s="275"/>
    </row>
    <row r="186" spans="1:5" ht="15.75">
      <c r="A186" s="129"/>
      <c r="B186" s="273"/>
      <c r="C186" s="98"/>
      <c r="D186" s="98"/>
      <c r="E186" s="275"/>
    </row>
    <row r="187" spans="1:5" ht="15.75">
      <c r="A187" s="129"/>
      <c r="B187" s="273"/>
      <c r="C187" s="98"/>
      <c r="D187" s="98"/>
      <c r="E187" s="275"/>
    </row>
    <row r="188" spans="1:5" ht="15.75">
      <c r="A188" s="129"/>
      <c r="B188" s="273"/>
      <c r="C188" s="98"/>
      <c r="D188" s="98"/>
      <c r="E188" s="275"/>
    </row>
    <row r="189" spans="1:5" ht="15.75">
      <c r="A189" s="129"/>
      <c r="B189" s="273"/>
      <c r="C189" s="98"/>
      <c r="D189" s="98"/>
      <c r="E189" s="275"/>
    </row>
    <row r="190" spans="1:5" ht="15.75">
      <c r="A190" s="129"/>
      <c r="B190" s="273"/>
      <c r="C190" s="98"/>
      <c r="D190" s="98"/>
      <c r="E190" s="275"/>
    </row>
    <row r="191" spans="1:5" ht="15.75">
      <c r="A191" s="129"/>
      <c r="B191" s="273"/>
      <c r="C191" s="98"/>
      <c r="D191" s="98"/>
      <c r="E191" s="275"/>
    </row>
    <row r="192" spans="1:5" ht="15.75">
      <c r="A192" s="129"/>
      <c r="B192" s="273"/>
      <c r="C192" s="98"/>
      <c r="D192" s="98"/>
      <c r="E192" s="275"/>
    </row>
    <row r="193" spans="1:5" ht="15.75">
      <c r="A193" s="129"/>
      <c r="B193" s="273"/>
      <c r="C193" s="98"/>
      <c r="D193" s="98"/>
      <c r="E193" s="275"/>
    </row>
    <row r="194" spans="1:5" ht="15.75">
      <c r="A194" s="129"/>
      <c r="B194" s="273"/>
      <c r="C194" s="98"/>
      <c r="D194" s="98"/>
      <c r="E194" s="275"/>
    </row>
    <row r="195" spans="1:5" ht="15.75">
      <c r="A195" s="129"/>
      <c r="B195" s="273"/>
      <c r="C195" s="98"/>
      <c r="D195" s="98"/>
      <c r="E195" s="275"/>
    </row>
    <row r="196" spans="1:5" ht="15.75">
      <c r="A196" s="129"/>
      <c r="B196" s="273"/>
      <c r="C196" s="98"/>
      <c r="D196" s="98"/>
      <c r="E196" s="275"/>
    </row>
    <row r="197" spans="1:5" ht="15.75">
      <c r="A197" s="129"/>
      <c r="B197" s="273"/>
      <c r="C197" s="98"/>
      <c r="D197" s="98"/>
      <c r="E197" s="275"/>
    </row>
    <row r="198" spans="1:5" ht="15.75">
      <c r="A198" s="129"/>
      <c r="B198" s="273"/>
      <c r="C198" s="98"/>
      <c r="D198" s="98"/>
      <c r="E198" s="275"/>
    </row>
    <row r="199" spans="1:5" ht="15.75">
      <c r="A199" s="129"/>
      <c r="B199" s="273"/>
      <c r="C199" s="98"/>
      <c r="D199" s="98"/>
      <c r="E199" s="275"/>
    </row>
    <row r="200" spans="1:5" ht="15.75">
      <c r="A200" s="129"/>
      <c r="B200" s="273"/>
      <c r="C200" s="98"/>
      <c r="D200" s="98"/>
      <c r="E200" s="275"/>
    </row>
    <row r="201" spans="1:5" ht="15.75">
      <c r="A201" s="129"/>
      <c r="B201" s="273"/>
      <c r="C201" s="98"/>
      <c r="D201" s="98"/>
      <c r="E201" s="275"/>
    </row>
    <row r="202" spans="1:5" ht="15.75">
      <c r="A202" s="129"/>
      <c r="B202" s="273"/>
      <c r="C202" s="98"/>
      <c r="D202" s="98"/>
      <c r="E202" s="275"/>
    </row>
    <row r="203" spans="1:5" ht="15.75">
      <c r="A203" s="129"/>
      <c r="B203" s="273"/>
      <c r="C203" s="98"/>
      <c r="D203" s="98"/>
      <c r="E203" s="275"/>
    </row>
    <row r="204" spans="1:5" ht="15.75">
      <c r="A204" s="129"/>
      <c r="B204" s="273"/>
      <c r="C204" s="98"/>
      <c r="D204" s="98"/>
      <c r="E204" s="275"/>
    </row>
    <row r="205" spans="1:5" ht="15.75">
      <c r="A205" s="129"/>
      <c r="B205" s="273"/>
      <c r="C205" s="98"/>
      <c r="D205" s="98"/>
      <c r="E205" s="275"/>
    </row>
    <row r="206" spans="1:5" ht="15.75">
      <c r="A206" s="129"/>
      <c r="B206" s="273"/>
      <c r="C206" s="98"/>
      <c r="D206" s="98"/>
      <c r="E206" s="275"/>
    </row>
    <row r="207" spans="1:5" ht="15.75">
      <c r="A207" s="129"/>
      <c r="B207" s="273"/>
      <c r="C207" s="98"/>
      <c r="D207" s="98"/>
      <c r="E207" s="275"/>
    </row>
    <row r="208" spans="1:5" ht="15.75">
      <c r="A208" s="129"/>
      <c r="B208" s="273"/>
      <c r="C208" s="98"/>
      <c r="D208" s="98"/>
      <c r="E208" s="275"/>
    </row>
    <row r="209" spans="1:5" ht="15.75">
      <c r="A209" s="129"/>
      <c r="B209" s="273"/>
      <c r="C209" s="98"/>
      <c r="D209" s="98"/>
      <c r="E209" s="275"/>
    </row>
    <row r="210" spans="1:5" ht="15.75">
      <c r="A210" s="129"/>
      <c r="B210" s="273"/>
      <c r="C210" s="98"/>
      <c r="D210" s="98"/>
      <c r="E210" s="275"/>
    </row>
    <row r="211" spans="1:5" ht="15.75">
      <c r="A211" s="129"/>
      <c r="B211" s="273"/>
      <c r="C211" s="98"/>
      <c r="D211" s="98"/>
      <c r="E211" s="275"/>
    </row>
    <row r="212" spans="1:5" ht="15.75">
      <c r="A212" s="129"/>
      <c r="B212" s="273"/>
      <c r="C212" s="98"/>
      <c r="D212" s="98"/>
      <c r="E212" s="275"/>
    </row>
    <row r="213" spans="1:5" ht="15.75">
      <c r="A213" s="129"/>
      <c r="B213" s="273"/>
      <c r="C213" s="98"/>
      <c r="D213" s="98"/>
      <c r="E213" s="275"/>
    </row>
    <row r="214" spans="1:5" ht="15.75">
      <c r="A214" s="129"/>
      <c r="B214" s="273"/>
      <c r="C214" s="98"/>
      <c r="D214" s="98"/>
      <c r="E214" s="275"/>
    </row>
    <row r="215" spans="1:5" ht="15.75">
      <c r="A215" s="129"/>
      <c r="B215" s="273"/>
      <c r="C215" s="98"/>
      <c r="D215" s="98"/>
      <c r="E215" s="275"/>
    </row>
    <row r="216" spans="1:5" ht="15.75">
      <c r="A216" s="129"/>
      <c r="B216" s="273"/>
      <c r="C216" s="98"/>
      <c r="D216" s="98"/>
      <c r="E216" s="275"/>
    </row>
    <row r="217" spans="1:5" ht="15.75">
      <c r="A217" s="129"/>
      <c r="B217" s="273"/>
      <c r="C217" s="98"/>
      <c r="D217" s="98"/>
      <c r="E217" s="275"/>
    </row>
    <row r="218" spans="1:5" ht="15.75">
      <c r="A218" s="129"/>
      <c r="B218" s="273"/>
      <c r="C218" s="98"/>
      <c r="D218" s="98"/>
      <c r="E218" s="275"/>
    </row>
    <row r="219" spans="1:5" ht="15.75">
      <c r="A219" s="129"/>
      <c r="B219" s="273"/>
      <c r="C219" s="98"/>
      <c r="D219" s="98"/>
      <c r="E219" s="275"/>
    </row>
    <row r="220" spans="1:5" ht="15.75">
      <c r="A220" s="129"/>
      <c r="B220" s="273"/>
      <c r="C220" s="98"/>
      <c r="D220" s="98"/>
      <c r="E220" s="275"/>
    </row>
    <row r="221" spans="1:5" ht="15.75">
      <c r="A221" s="129"/>
      <c r="B221" s="273"/>
      <c r="C221" s="98"/>
      <c r="D221" s="98"/>
      <c r="E221" s="275"/>
    </row>
    <row r="222" spans="1:5" ht="15.75">
      <c r="A222" s="129"/>
      <c r="B222" s="273"/>
      <c r="C222" s="98"/>
      <c r="D222" s="98"/>
      <c r="E222" s="275"/>
    </row>
    <row r="223" spans="1:5" ht="15.75">
      <c r="A223" s="129"/>
      <c r="B223" s="273"/>
      <c r="C223" s="98"/>
      <c r="D223" s="98"/>
      <c r="E223" s="275"/>
    </row>
    <row r="224" spans="1:5" ht="15.75">
      <c r="A224" s="129"/>
      <c r="B224" s="273"/>
      <c r="C224" s="98"/>
      <c r="D224" s="98"/>
      <c r="E224" s="275"/>
    </row>
    <row r="225" spans="1:5" ht="15.75">
      <c r="A225" s="129"/>
      <c r="B225" s="273"/>
      <c r="C225" s="98"/>
      <c r="D225" s="98"/>
      <c r="E225" s="275"/>
    </row>
    <row r="226" spans="1:5" ht="15.75">
      <c r="A226" s="129"/>
      <c r="B226" s="273"/>
      <c r="C226" s="98"/>
      <c r="D226" s="98"/>
      <c r="E226" s="275"/>
    </row>
    <row r="227" spans="1:5" ht="15.75">
      <c r="A227" s="129"/>
      <c r="B227" s="273"/>
      <c r="C227" s="98"/>
      <c r="D227" s="98"/>
      <c r="E227" s="275"/>
    </row>
    <row r="228" spans="1:5" ht="15.75">
      <c r="A228" s="129"/>
      <c r="B228" s="273"/>
      <c r="C228" s="98"/>
      <c r="D228" s="98"/>
      <c r="E228" s="275"/>
    </row>
    <row r="229" spans="1:5" ht="15.75">
      <c r="A229" s="129"/>
      <c r="B229" s="273"/>
      <c r="C229" s="98"/>
      <c r="D229" s="98"/>
      <c r="E229" s="275"/>
    </row>
    <row r="230" spans="1:5" ht="15.75">
      <c r="A230" s="129"/>
      <c r="B230" s="273"/>
      <c r="C230" s="98"/>
      <c r="D230" s="98"/>
      <c r="E230" s="275"/>
    </row>
    <row r="231" spans="1:5" ht="15.75">
      <c r="A231" s="129"/>
      <c r="B231" s="273"/>
      <c r="C231" s="98"/>
      <c r="D231" s="98"/>
      <c r="E231" s="275"/>
    </row>
    <row r="232" spans="1:5" ht="15.75">
      <c r="A232" s="129"/>
      <c r="B232" s="273"/>
      <c r="C232" s="98"/>
      <c r="D232" s="98"/>
      <c r="E232" s="275"/>
    </row>
    <row r="233" spans="1:5" ht="15.75">
      <c r="A233" s="129"/>
      <c r="B233" s="273"/>
      <c r="C233" s="98"/>
      <c r="D233" s="98"/>
      <c r="E233" s="275"/>
    </row>
    <row r="234" spans="1:5" ht="15.75">
      <c r="A234" s="129"/>
      <c r="B234" s="273"/>
      <c r="C234" s="98"/>
      <c r="D234" s="98"/>
      <c r="E234" s="275"/>
    </row>
    <row r="235" spans="1:5" ht="15.75">
      <c r="A235" s="129"/>
      <c r="B235" s="273"/>
      <c r="C235" s="98"/>
      <c r="D235" s="98"/>
      <c r="E235" s="275"/>
    </row>
    <row r="236" spans="1:5" ht="15.75">
      <c r="A236" s="129"/>
      <c r="B236" s="273"/>
      <c r="C236" s="98"/>
      <c r="D236" s="98"/>
      <c r="E236" s="275"/>
    </row>
    <row r="237" spans="1:5" ht="15.75">
      <c r="A237" s="129"/>
      <c r="B237" s="273"/>
      <c r="C237" s="98"/>
      <c r="D237" s="98"/>
      <c r="E237" s="275"/>
    </row>
    <row r="238" spans="1:5" ht="15.75">
      <c r="A238" s="129"/>
      <c r="B238" s="273"/>
      <c r="C238" s="98"/>
      <c r="D238" s="98"/>
      <c r="E238" s="275"/>
    </row>
    <row r="239" spans="1:5" ht="15.75">
      <c r="A239" s="129"/>
      <c r="B239" s="273"/>
      <c r="C239" s="98"/>
      <c r="D239" s="98"/>
      <c r="E239" s="275"/>
    </row>
    <row r="240" spans="1:5" ht="15.75">
      <c r="A240" s="129"/>
      <c r="B240" s="273"/>
      <c r="C240" s="98"/>
      <c r="D240" s="98"/>
      <c r="E240" s="275"/>
    </row>
    <row r="241" spans="1:5" ht="15.75">
      <c r="A241" s="129"/>
      <c r="B241" s="273"/>
      <c r="C241" s="98"/>
      <c r="D241" s="98"/>
      <c r="E241" s="275"/>
    </row>
    <row r="242" spans="1:5" ht="15.75">
      <c r="A242" s="129"/>
      <c r="B242" s="273"/>
      <c r="C242" s="98"/>
      <c r="D242" s="98"/>
      <c r="E242" s="275"/>
    </row>
    <row r="243" spans="1:5" ht="15.75">
      <c r="A243" s="129"/>
      <c r="B243" s="273"/>
      <c r="C243" s="98"/>
      <c r="D243" s="98"/>
      <c r="E243" s="275"/>
    </row>
    <row r="244" spans="1:5" ht="15.75">
      <c r="A244" s="129"/>
      <c r="B244" s="273"/>
      <c r="C244" s="98"/>
      <c r="D244" s="98"/>
      <c r="E244" s="275"/>
    </row>
    <row r="245" spans="1:5" ht="15.75">
      <c r="A245" s="129"/>
      <c r="B245" s="273"/>
      <c r="C245" s="98"/>
      <c r="D245" s="98"/>
      <c r="E245" s="275"/>
    </row>
    <row r="246" spans="1:5" ht="15.75">
      <c r="A246" s="129"/>
      <c r="B246" s="273"/>
      <c r="C246" s="98"/>
      <c r="D246" s="98"/>
      <c r="E246" s="275"/>
    </row>
    <row r="247" spans="1:5" ht="15.75">
      <c r="A247" s="129"/>
      <c r="B247" s="273"/>
      <c r="C247" s="98"/>
      <c r="D247" s="98"/>
      <c r="E247" s="275"/>
    </row>
    <row r="248" spans="1:5" ht="15.75">
      <c r="A248" s="129"/>
      <c r="B248" s="273"/>
      <c r="C248" s="98"/>
      <c r="D248" s="98"/>
      <c r="E248" s="275"/>
    </row>
    <row r="249" spans="1:5" ht="15.75">
      <c r="A249" s="129"/>
      <c r="B249" s="273"/>
      <c r="C249" s="98"/>
      <c r="D249" s="98"/>
      <c r="E249" s="275"/>
    </row>
    <row r="250" spans="1:5" ht="15.75">
      <c r="A250" s="129"/>
      <c r="B250" s="273"/>
      <c r="C250" s="98"/>
      <c r="D250" s="98"/>
      <c r="E250" s="275"/>
    </row>
    <row r="251" spans="1:5" ht="15.75">
      <c r="A251" s="129"/>
      <c r="B251" s="273"/>
      <c r="C251" s="98"/>
      <c r="D251" s="98"/>
      <c r="E251" s="275"/>
    </row>
    <row r="252" spans="1:5" ht="15.75">
      <c r="A252" s="129"/>
      <c r="B252" s="273"/>
      <c r="C252" s="98"/>
      <c r="D252" s="98"/>
      <c r="E252" s="275"/>
    </row>
    <row r="253" spans="1:5" ht="15.75">
      <c r="A253" s="129"/>
      <c r="B253" s="273"/>
      <c r="C253" s="98"/>
      <c r="D253" s="98"/>
      <c r="E253" s="275"/>
    </row>
    <row r="254" spans="1:5" ht="15.75">
      <c r="A254" s="129"/>
      <c r="B254" s="273"/>
      <c r="C254" s="98"/>
      <c r="D254" s="98"/>
      <c r="E254" s="275"/>
    </row>
    <row r="255" spans="1:5" ht="15.75">
      <c r="A255" s="129"/>
      <c r="B255" s="273"/>
      <c r="C255" s="98"/>
      <c r="D255" s="98"/>
      <c r="E255" s="275"/>
    </row>
    <row r="256" spans="1:5" ht="15.75">
      <c r="A256" s="129"/>
      <c r="B256" s="273"/>
      <c r="C256" s="98"/>
      <c r="D256" s="98"/>
      <c r="E256" s="275"/>
    </row>
    <row r="257" spans="1:5" ht="15.75">
      <c r="A257" s="129"/>
      <c r="B257" s="273"/>
      <c r="C257" s="98"/>
      <c r="D257" s="98"/>
      <c r="E257" s="275"/>
    </row>
    <row r="258" spans="1:5" ht="15.75">
      <c r="A258" s="129"/>
      <c r="B258" s="273"/>
      <c r="C258" s="98"/>
      <c r="D258" s="98"/>
      <c r="E258" s="275"/>
    </row>
    <row r="259" spans="1:5" ht="15.75">
      <c r="A259" s="129"/>
      <c r="B259" s="273"/>
      <c r="C259" s="98"/>
      <c r="D259" s="98"/>
      <c r="E259" s="275"/>
    </row>
    <row r="260" spans="1:5" ht="15.75">
      <c r="A260" s="129"/>
      <c r="B260" s="273"/>
      <c r="C260" s="98"/>
      <c r="D260" s="98"/>
      <c r="E260" s="275"/>
    </row>
    <row r="261" spans="1:5" ht="15.75">
      <c r="A261" s="129"/>
      <c r="B261" s="273"/>
      <c r="C261" s="98"/>
      <c r="D261" s="98"/>
      <c r="E261" s="275"/>
    </row>
    <row r="262" spans="1:5" ht="15.75">
      <c r="A262" s="129"/>
      <c r="B262" s="273"/>
      <c r="C262" s="98"/>
      <c r="D262" s="98"/>
      <c r="E262" s="275"/>
    </row>
    <row r="263" spans="1:5" ht="15.75">
      <c r="A263" s="129"/>
      <c r="B263" s="273"/>
      <c r="C263" s="98"/>
      <c r="D263" s="98"/>
      <c r="E263" s="275"/>
    </row>
    <row r="264" spans="1:5" ht="15.75">
      <c r="A264" s="129"/>
      <c r="B264" s="273"/>
      <c r="C264" s="98"/>
      <c r="D264" s="98"/>
      <c r="E264" s="275"/>
    </row>
    <row r="265" spans="1:5" ht="15.75">
      <c r="A265" s="129"/>
      <c r="B265" s="273"/>
      <c r="C265" s="98"/>
      <c r="D265" s="98"/>
      <c r="E265" s="275"/>
    </row>
    <row r="266" spans="1:5" ht="15.75">
      <c r="A266" s="129"/>
      <c r="B266" s="273"/>
      <c r="C266" s="98"/>
      <c r="D266" s="98"/>
      <c r="E266" s="275"/>
    </row>
    <row r="267" spans="1:5" ht="15.75">
      <c r="A267" s="129"/>
      <c r="B267" s="273"/>
      <c r="C267" s="98"/>
      <c r="D267" s="98"/>
      <c r="E267" s="275"/>
    </row>
    <row r="268" spans="1:5" ht="15.75">
      <c r="A268" s="129"/>
      <c r="B268" s="273"/>
      <c r="C268" s="98"/>
      <c r="D268" s="98"/>
      <c r="E268" s="275"/>
    </row>
    <row r="269" spans="1:5" ht="15.75">
      <c r="A269" s="129"/>
      <c r="B269" s="273"/>
      <c r="C269" s="98"/>
      <c r="D269" s="98"/>
      <c r="E269" s="275"/>
    </row>
    <row r="270" spans="1:5" ht="15.75">
      <c r="A270" s="129"/>
      <c r="B270" s="273"/>
      <c r="C270" s="98"/>
      <c r="D270" s="98"/>
      <c r="E270" s="275"/>
    </row>
    <row r="271" spans="1:5" ht="15.75">
      <c r="A271" s="129"/>
      <c r="B271" s="273"/>
      <c r="C271" s="98"/>
      <c r="D271" s="98"/>
      <c r="E271" s="275"/>
    </row>
    <row r="272" spans="1:5" ht="15.75">
      <c r="A272" s="129"/>
      <c r="B272" s="273"/>
      <c r="C272" s="98"/>
      <c r="D272" s="98"/>
      <c r="E272" s="275"/>
    </row>
    <row r="273" spans="1:5" ht="15.75">
      <c r="A273" s="129"/>
      <c r="B273" s="273"/>
      <c r="C273" s="98"/>
      <c r="D273" s="98"/>
      <c r="E273" s="275"/>
    </row>
    <row r="274" spans="1:5" ht="15.75">
      <c r="A274" s="129"/>
      <c r="B274" s="273"/>
      <c r="C274" s="98"/>
      <c r="D274" s="98"/>
      <c r="E274" s="275"/>
    </row>
    <row r="275" spans="1:5" ht="15.75">
      <c r="A275" s="129"/>
      <c r="B275" s="273"/>
      <c r="C275" s="98"/>
      <c r="D275" s="98"/>
      <c r="E275" s="275"/>
    </row>
    <row r="276" spans="1:5" ht="15.75">
      <c r="A276" s="129"/>
      <c r="B276" s="273"/>
      <c r="C276" s="98"/>
      <c r="D276" s="98"/>
      <c r="E276" s="275"/>
    </row>
    <row r="277" spans="1:5" ht="15.75">
      <c r="A277" s="129"/>
      <c r="B277" s="273"/>
      <c r="C277" s="98"/>
      <c r="D277" s="98"/>
      <c r="E277" s="275"/>
    </row>
    <row r="278" spans="1:5" ht="15.75">
      <c r="A278" s="129"/>
      <c r="B278" s="273"/>
      <c r="C278" s="98"/>
      <c r="D278" s="98"/>
      <c r="E278" s="275"/>
    </row>
    <row r="279" spans="1:5" ht="15.75">
      <c r="A279" s="129"/>
      <c r="B279" s="273"/>
      <c r="C279" s="98"/>
      <c r="D279" s="98"/>
      <c r="E279" s="275"/>
    </row>
    <row r="280" spans="1:5" ht="15.75">
      <c r="A280" s="129"/>
      <c r="B280" s="273"/>
      <c r="C280" s="98"/>
      <c r="D280" s="98"/>
      <c r="E280" s="275"/>
    </row>
    <row r="281" spans="1:5" ht="15.75">
      <c r="A281" s="129"/>
      <c r="B281" s="273"/>
      <c r="C281" s="98"/>
      <c r="D281" s="98"/>
      <c r="E281" s="275"/>
    </row>
    <row r="282" spans="1:5" ht="15.75">
      <c r="A282" s="129"/>
      <c r="B282" s="273"/>
      <c r="C282" s="98"/>
      <c r="D282" s="98"/>
      <c r="E282" s="275"/>
    </row>
    <row r="283" spans="1:5" ht="15.75">
      <c r="A283" s="129"/>
      <c r="B283" s="273"/>
      <c r="C283" s="98"/>
      <c r="D283" s="98"/>
      <c r="E283" s="275"/>
    </row>
    <row r="284" spans="1:5" ht="15.75">
      <c r="A284" s="129"/>
      <c r="B284" s="273"/>
      <c r="C284" s="98"/>
      <c r="D284" s="98"/>
      <c r="E284" s="275"/>
    </row>
    <row r="285" spans="1:5" ht="15.75">
      <c r="A285" s="129"/>
      <c r="B285" s="273"/>
      <c r="C285" s="98"/>
      <c r="D285" s="98"/>
      <c r="E285" s="275"/>
    </row>
    <row r="286" spans="1:5" ht="15.75">
      <c r="A286" s="129"/>
      <c r="B286" s="273"/>
      <c r="C286" s="98"/>
      <c r="D286" s="98"/>
      <c r="E286" s="275"/>
    </row>
    <row r="287" spans="1:5" ht="15.75">
      <c r="A287" s="129"/>
      <c r="B287" s="273"/>
      <c r="C287" s="98"/>
      <c r="D287" s="98"/>
      <c r="E287" s="275"/>
    </row>
    <row r="288" spans="1:5" ht="15.75">
      <c r="A288" s="129"/>
      <c r="B288" s="273"/>
      <c r="C288" s="98"/>
      <c r="D288" s="98"/>
      <c r="E288" s="275"/>
    </row>
    <row r="289" spans="1:5" ht="15.75">
      <c r="A289" s="129"/>
      <c r="B289" s="273"/>
      <c r="C289" s="98"/>
      <c r="D289" s="98"/>
      <c r="E289" s="275"/>
    </row>
    <row r="290" spans="1:5" ht="15.75">
      <c r="A290" s="129"/>
      <c r="B290" s="273"/>
      <c r="C290" s="98"/>
      <c r="D290" s="98"/>
      <c r="E290" s="275"/>
    </row>
    <row r="291" spans="1:5" ht="15.75">
      <c r="A291" s="129"/>
      <c r="B291" s="273"/>
      <c r="C291" s="98"/>
      <c r="D291" s="98"/>
      <c r="E291" s="275"/>
    </row>
    <row r="292" spans="1:5" ht="15.75">
      <c r="A292" s="129"/>
      <c r="B292" s="273"/>
      <c r="C292" s="98"/>
      <c r="D292" s="98"/>
      <c r="E292" s="275"/>
    </row>
    <row r="293" spans="1:5" ht="15.75">
      <c r="A293" s="129"/>
      <c r="B293" s="273"/>
      <c r="C293" s="98"/>
      <c r="D293" s="98"/>
      <c r="E293" s="275"/>
    </row>
    <row r="294" spans="1:5" ht="15.75">
      <c r="A294" s="129"/>
      <c r="B294" s="273"/>
      <c r="C294" s="98"/>
      <c r="D294" s="98"/>
      <c r="E294" s="275"/>
    </row>
    <row r="295" spans="1:5" ht="15.75">
      <c r="A295" s="129"/>
      <c r="B295" s="273"/>
      <c r="C295" s="98"/>
      <c r="D295" s="98"/>
      <c r="E295" s="275"/>
    </row>
    <row r="296" spans="1:5" ht="15.75">
      <c r="A296" s="129"/>
      <c r="B296" s="273"/>
      <c r="C296" s="98"/>
      <c r="D296" s="98"/>
      <c r="E296" s="275"/>
    </row>
    <row r="297" spans="1:5" ht="15.75">
      <c r="A297" s="129"/>
      <c r="B297" s="273"/>
      <c r="C297" s="98"/>
      <c r="D297" s="98"/>
      <c r="E297" s="275"/>
    </row>
    <row r="298" spans="1:5" ht="15.75">
      <c r="A298" s="129"/>
      <c r="B298" s="273"/>
      <c r="C298" s="98"/>
      <c r="D298" s="98"/>
      <c r="E298" s="275"/>
    </row>
    <row r="299" spans="1:5" ht="15.75">
      <c r="A299" s="129"/>
      <c r="B299" s="273"/>
      <c r="C299" s="98"/>
      <c r="D299" s="98"/>
      <c r="E299" s="275"/>
    </row>
    <row r="300" spans="1:5" ht="15.75">
      <c r="A300" s="129"/>
      <c r="B300" s="273"/>
      <c r="C300" s="98"/>
      <c r="D300" s="98"/>
      <c r="E300" s="275"/>
    </row>
    <row r="301" spans="1:5" ht="15.75">
      <c r="A301" s="129"/>
      <c r="B301" s="273"/>
      <c r="C301" s="98"/>
      <c r="D301" s="98"/>
      <c r="E301" s="275"/>
    </row>
    <row r="302" spans="1:5" ht="15.75">
      <c r="A302" s="129"/>
      <c r="B302" s="273"/>
      <c r="C302" s="98"/>
      <c r="D302" s="98"/>
      <c r="E302" s="275"/>
    </row>
    <row r="303" spans="1:5" ht="15.75">
      <c r="A303" s="129"/>
      <c r="B303" s="273"/>
      <c r="C303" s="98"/>
      <c r="D303" s="98"/>
      <c r="E303" s="275"/>
    </row>
    <row r="304" spans="1:5" ht="15.75">
      <c r="A304" s="129"/>
      <c r="B304" s="273"/>
      <c r="C304" s="98"/>
      <c r="D304" s="98"/>
      <c r="E304" s="275"/>
    </row>
    <row r="305" spans="1:5" ht="15.75">
      <c r="A305" s="129"/>
      <c r="B305" s="273"/>
      <c r="C305" s="98"/>
      <c r="D305" s="98"/>
      <c r="E305" s="275"/>
    </row>
    <row r="306" spans="1:5" ht="15.75">
      <c r="A306" s="129"/>
      <c r="B306" s="273"/>
      <c r="C306" s="98"/>
      <c r="D306" s="98"/>
      <c r="E306" s="275"/>
    </row>
    <row r="307" spans="1:5" ht="15.75">
      <c r="A307" s="129"/>
      <c r="B307" s="273"/>
      <c r="C307" s="98"/>
      <c r="D307" s="98"/>
      <c r="E307" s="275"/>
    </row>
    <row r="308" spans="1:5" ht="15.75">
      <c r="A308" s="129"/>
      <c r="B308" s="273"/>
      <c r="C308" s="98"/>
      <c r="D308" s="98"/>
      <c r="E308" s="275"/>
    </row>
    <row r="309" spans="1:5" ht="15.75">
      <c r="A309" s="129"/>
      <c r="B309" s="273"/>
      <c r="C309" s="98"/>
      <c r="D309" s="98"/>
      <c r="E309" s="275"/>
    </row>
    <row r="310" spans="1:5" ht="15.75">
      <c r="A310" s="129"/>
      <c r="B310" s="273"/>
      <c r="C310" s="98"/>
      <c r="D310" s="98"/>
      <c r="E310" s="275"/>
    </row>
    <row r="311" spans="1:5" ht="15.75">
      <c r="A311" s="129"/>
      <c r="B311" s="273"/>
      <c r="C311" s="98"/>
      <c r="D311" s="98"/>
      <c r="E311" s="275"/>
    </row>
    <row r="312" spans="1:5" ht="15.75">
      <c r="A312" s="129"/>
      <c r="B312" s="273"/>
      <c r="C312" s="98"/>
      <c r="D312" s="98"/>
      <c r="E312" s="275"/>
    </row>
    <row r="313" spans="1:5" ht="15.75">
      <c r="A313" s="129"/>
      <c r="B313" s="273"/>
      <c r="C313" s="98"/>
      <c r="D313" s="98"/>
      <c r="E313" s="275"/>
    </row>
    <row r="314" spans="1:5" ht="15.75">
      <c r="A314" s="129"/>
      <c r="B314" s="273"/>
      <c r="C314" s="98"/>
      <c r="D314" s="98"/>
      <c r="E314" s="275"/>
    </row>
    <row r="315" spans="1:5" ht="15.75">
      <c r="A315" s="129"/>
      <c r="B315" s="273"/>
      <c r="C315" s="98"/>
      <c r="D315" s="98"/>
      <c r="E315" s="275"/>
    </row>
    <row r="316" spans="1:5" ht="15.75">
      <c r="A316" s="129"/>
      <c r="B316" s="273"/>
      <c r="C316" s="98"/>
      <c r="D316" s="98"/>
      <c r="E316" s="275"/>
    </row>
    <row r="317" spans="1:5" ht="15.75">
      <c r="A317" s="129"/>
      <c r="B317" s="273"/>
      <c r="C317" s="98"/>
      <c r="D317" s="98"/>
      <c r="E317" s="275"/>
    </row>
    <row r="318" spans="1:5" ht="15.75">
      <c r="A318" s="129"/>
      <c r="B318" s="273"/>
      <c r="C318" s="98"/>
      <c r="D318" s="98"/>
      <c r="E318" s="275"/>
    </row>
    <row r="319" spans="1:5" ht="15.75">
      <c r="A319" s="129"/>
      <c r="B319" s="273"/>
      <c r="C319" s="98"/>
      <c r="D319" s="98"/>
      <c r="E319" s="275"/>
    </row>
    <row r="320" spans="1:5" ht="15.75">
      <c r="A320" s="129"/>
      <c r="B320" s="273"/>
      <c r="C320" s="98"/>
      <c r="D320" s="98"/>
      <c r="E320" s="275"/>
    </row>
    <row r="321" spans="1:5" ht="15.75">
      <c r="A321" s="129"/>
      <c r="B321" s="273"/>
      <c r="C321" s="98"/>
      <c r="D321" s="98"/>
      <c r="E321" s="275"/>
    </row>
    <row r="322" spans="1:5" ht="15.75">
      <c r="A322" s="129"/>
      <c r="B322" s="273"/>
      <c r="C322" s="98"/>
      <c r="D322" s="98"/>
      <c r="E322" s="275"/>
    </row>
    <row r="323" spans="1:5" ht="15.75">
      <c r="A323" s="129"/>
      <c r="B323" s="273"/>
      <c r="C323" s="98"/>
      <c r="D323" s="98"/>
      <c r="E323" s="275"/>
    </row>
    <row r="324" spans="1:5" ht="15.75">
      <c r="A324" s="129"/>
      <c r="B324" s="273"/>
      <c r="C324" s="98"/>
      <c r="D324" s="98"/>
      <c r="E324" s="275"/>
    </row>
    <row r="325" spans="1:5" ht="15.75">
      <c r="A325" s="129"/>
      <c r="B325" s="273"/>
      <c r="C325" s="98"/>
      <c r="D325" s="98"/>
      <c r="E325" s="275"/>
    </row>
    <row r="326" spans="1:5" ht="15.75">
      <c r="A326" s="129"/>
      <c r="B326" s="273"/>
      <c r="C326" s="98"/>
      <c r="D326" s="98"/>
      <c r="E326" s="275"/>
    </row>
    <row r="327" spans="1:5" ht="15.75">
      <c r="A327" s="129"/>
      <c r="B327" s="273"/>
      <c r="C327" s="98"/>
      <c r="D327" s="98"/>
      <c r="E327" s="275"/>
    </row>
    <row r="328" spans="1:5" ht="15.75">
      <c r="A328" s="129"/>
      <c r="B328" s="273"/>
      <c r="C328" s="98"/>
      <c r="D328" s="98"/>
      <c r="E328" s="275"/>
    </row>
    <row r="329" spans="1:5" ht="15.75">
      <c r="A329" s="129"/>
      <c r="B329" s="273"/>
      <c r="C329" s="98"/>
      <c r="D329" s="98"/>
      <c r="E329" s="275"/>
    </row>
    <row r="330" spans="1:5" ht="15.75">
      <c r="A330" s="129"/>
      <c r="B330" s="273"/>
      <c r="C330" s="98"/>
      <c r="D330" s="98"/>
      <c r="E330" s="275"/>
    </row>
    <row r="331" spans="1:5" ht="15.75">
      <c r="A331" s="129"/>
      <c r="B331" s="273"/>
      <c r="C331" s="98"/>
      <c r="D331" s="98"/>
      <c r="E331" s="275"/>
    </row>
    <row r="332" spans="1:5" ht="15.75">
      <c r="A332" s="129"/>
      <c r="B332" s="273"/>
      <c r="C332" s="98"/>
      <c r="D332" s="98"/>
      <c r="E332" s="275"/>
    </row>
    <row r="333" spans="1:5" ht="15.75">
      <c r="A333" s="129"/>
      <c r="B333" s="273"/>
      <c r="C333" s="98"/>
      <c r="D333" s="98"/>
      <c r="E333" s="275"/>
    </row>
    <row r="334" spans="1:5" ht="15.75">
      <c r="A334" s="129"/>
      <c r="B334" s="273"/>
      <c r="C334" s="98"/>
      <c r="D334" s="98"/>
      <c r="E334" s="275"/>
    </row>
    <row r="335" spans="1:5" ht="15.75">
      <c r="A335" s="129"/>
      <c r="B335" s="273"/>
      <c r="C335" s="98"/>
      <c r="D335" s="98"/>
      <c r="E335" s="275"/>
    </row>
    <row r="336" spans="1:5" ht="15.75">
      <c r="A336" s="129"/>
      <c r="B336" s="273"/>
      <c r="C336" s="98"/>
      <c r="D336" s="98"/>
      <c r="E336" s="275"/>
    </row>
    <row r="337" spans="1:5" ht="15.75">
      <c r="A337" s="129"/>
      <c r="B337" s="273"/>
      <c r="C337" s="98"/>
      <c r="D337" s="98"/>
      <c r="E337" s="275"/>
    </row>
    <row r="338" spans="1:5" ht="15.75">
      <c r="A338" s="129"/>
      <c r="B338" s="273"/>
      <c r="C338" s="98"/>
      <c r="D338" s="98"/>
      <c r="E338" s="275"/>
    </row>
    <row r="339" spans="1:5" ht="15.75">
      <c r="A339" s="129"/>
      <c r="B339" s="273"/>
      <c r="C339" s="98"/>
      <c r="D339" s="98"/>
      <c r="E339" s="275"/>
    </row>
    <row r="340" spans="1:5" ht="15.75">
      <c r="A340" s="129"/>
      <c r="B340" s="273"/>
      <c r="C340" s="98"/>
      <c r="D340" s="98"/>
      <c r="E340" s="275"/>
    </row>
    <row r="341" spans="1:5" ht="15.75">
      <c r="A341" s="129"/>
      <c r="B341" s="273"/>
      <c r="C341" s="98"/>
      <c r="D341" s="98"/>
      <c r="E341" s="275"/>
    </row>
    <row r="342" spans="1:5" ht="15.75">
      <c r="A342" s="129"/>
      <c r="B342" s="273"/>
      <c r="C342" s="98"/>
      <c r="D342" s="98"/>
      <c r="E342" s="275"/>
    </row>
    <row r="343" spans="1:5" ht="15.75">
      <c r="A343" s="129"/>
      <c r="B343" s="273"/>
      <c r="C343" s="98"/>
      <c r="D343" s="98"/>
      <c r="E343" s="275"/>
    </row>
    <row r="344" spans="1:5" ht="15.75">
      <c r="A344" s="129"/>
      <c r="B344" s="273"/>
      <c r="C344" s="98"/>
      <c r="D344" s="98"/>
      <c r="E344" s="275"/>
    </row>
    <row r="345" spans="1:5" ht="15.75">
      <c r="A345" s="129"/>
      <c r="B345" s="273"/>
      <c r="C345" s="98"/>
      <c r="D345" s="98"/>
      <c r="E345" s="275"/>
    </row>
    <row r="346" spans="1:5" ht="15.75">
      <c r="A346" s="129"/>
      <c r="B346" s="273"/>
      <c r="C346" s="98"/>
      <c r="D346" s="98"/>
      <c r="E346" s="275"/>
    </row>
    <row r="347" spans="1:5" ht="15.75">
      <c r="A347" s="129"/>
      <c r="B347" s="273"/>
      <c r="C347" s="98"/>
      <c r="D347" s="98"/>
      <c r="E347" s="275"/>
    </row>
    <row r="348" spans="1:5" ht="15.75">
      <c r="A348" s="129"/>
      <c r="B348" s="273"/>
      <c r="C348" s="98"/>
      <c r="D348" s="98"/>
      <c r="E348" s="275"/>
    </row>
    <row r="349" spans="1:5" ht="15.75">
      <c r="A349" s="129"/>
      <c r="B349" s="273"/>
      <c r="C349" s="98"/>
      <c r="D349" s="98"/>
      <c r="E349" s="275"/>
    </row>
    <row r="350" spans="1:5" ht="15.75">
      <c r="A350" s="129"/>
      <c r="B350" s="273"/>
      <c r="C350" s="98"/>
      <c r="D350" s="98"/>
      <c r="E350" s="275"/>
    </row>
    <row r="351" spans="1:5" ht="15.75">
      <c r="A351" s="129"/>
      <c r="B351" s="273"/>
      <c r="C351" s="98"/>
      <c r="D351" s="98"/>
      <c r="E351" s="275"/>
    </row>
    <row r="352" spans="1:5" ht="15.75">
      <c r="A352" s="129"/>
      <c r="B352" s="273"/>
      <c r="C352" s="98"/>
      <c r="D352" s="98"/>
      <c r="E352" s="275"/>
    </row>
    <row r="353" spans="1:5" ht="15.75">
      <c r="A353" s="129"/>
      <c r="B353" s="273"/>
      <c r="C353" s="98"/>
      <c r="D353" s="98"/>
      <c r="E353" s="275"/>
    </row>
    <row r="354" spans="1:5" ht="15.75">
      <c r="A354" s="129"/>
      <c r="B354" s="273"/>
      <c r="C354" s="98"/>
      <c r="D354" s="98"/>
      <c r="E354" s="275"/>
    </row>
    <row r="355" spans="1:5" ht="15.75">
      <c r="A355" s="129"/>
      <c r="B355" s="273"/>
      <c r="C355" s="98"/>
      <c r="D355" s="98"/>
      <c r="E355" s="275"/>
    </row>
    <row r="356" spans="1:5" ht="15.75">
      <c r="A356" s="129"/>
      <c r="B356" s="273"/>
      <c r="C356" s="98"/>
      <c r="D356" s="98"/>
      <c r="E356" s="275"/>
    </row>
    <row r="357" spans="1:5" ht="15.75">
      <c r="A357" s="129"/>
      <c r="B357" s="273"/>
      <c r="C357" s="98"/>
      <c r="D357" s="98"/>
      <c r="E357" s="275"/>
    </row>
    <row r="358" spans="1:5" ht="15.75">
      <c r="A358" s="129"/>
      <c r="B358" s="273"/>
      <c r="C358" s="98"/>
      <c r="D358" s="98"/>
      <c r="E358" s="275"/>
    </row>
    <row r="359" spans="1:5" ht="15.75">
      <c r="A359" s="129"/>
      <c r="B359" s="273"/>
      <c r="C359" s="98"/>
      <c r="D359" s="98"/>
      <c r="E359" s="275"/>
    </row>
    <row r="360" spans="1:5" ht="15.75">
      <c r="A360" s="129"/>
      <c r="B360" s="273"/>
      <c r="C360" s="98"/>
      <c r="D360" s="98"/>
      <c r="E360" s="275"/>
    </row>
    <row r="361" spans="1:5" ht="15.75">
      <c r="A361" s="129"/>
      <c r="B361" s="273"/>
      <c r="C361" s="98"/>
      <c r="D361" s="98"/>
      <c r="E361" s="275"/>
    </row>
    <row r="362" spans="1:5" ht="15.75">
      <c r="A362" s="129"/>
      <c r="B362" s="273"/>
      <c r="C362" s="98"/>
      <c r="D362" s="98"/>
      <c r="E362" s="275"/>
    </row>
    <row r="363" spans="1:5" ht="15.75">
      <c r="A363" s="129"/>
      <c r="B363" s="273"/>
      <c r="C363" s="98"/>
      <c r="D363" s="98"/>
      <c r="E363" s="275"/>
    </row>
    <row r="364" spans="1:5" ht="15.75">
      <c r="A364" s="129"/>
      <c r="B364" s="273"/>
      <c r="C364" s="98"/>
      <c r="D364" s="98"/>
      <c r="E364" s="275"/>
    </row>
    <row r="365" spans="1:5" ht="15.75">
      <c r="A365" s="129"/>
      <c r="B365" s="273"/>
      <c r="C365" s="98"/>
      <c r="D365" s="98"/>
      <c r="E365" s="275"/>
    </row>
    <row r="366" spans="1:5" ht="15.75">
      <c r="A366" s="129"/>
      <c r="B366" s="273"/>
      <c r="C366" s="98"/>
      <c r="D366" s="98"/>
      <c r="E366" s="275"/>
    </row>
    <row r="367" spans="1:5" ht="15.75">
      <c r="A367" s="129"/>
      <c r="B367" s="273"/>
      <c r="C367" s="98"/>
      <c r="D367" s="98"/>
      <c r="E367" s="275"/>
    </row>
    <row r="368" spans="1:5" ht="15.75">
      <c r="A368" s="129"/>
      <c r="B368" s="273"/>
      <c r="C368" s="98"/>
      <c r="D368" s="98"/>
      <c r="E368" s="275"/>
    </row>
    <row r="369" spans="1:5" ht="15.75">
      <c r="A369" s="129"/>
      <c r="B369" s="273"/>
      <c r="C369" s="98"/>
      <c r="D369" s="98"/>
      <c r="E369" s="275"/>
    </row>
    <row r="370" spans="1:5" ht="15.75">
      <c r="A370" s="129"/>
      <c r="B370" s="273"/>
      <c r="C370" s="98"/>
      <c r="D370" s="98"/>
      <c r="E370" s="275"/>
    </row>
    <row r="371" spans="1:5" ht="15.75">
      <c r="A371" s="129"/>
      <c r="B371" s="273"/>
      <c r="C371" s="98"/>
      <c r="D371" s="98"/>
      <c r="E371" s="275"/>
    </row>
    <row r="372" spans="1:5" ht="15.75">
      <c r="A372" s="129"/>
      <c r="B372" s="273"/>
      <c r="C372" s="98"/>
      <c r="D372" s="98"/>
      <c r="E372" s="275"/>
    </row>
    <row r="373" spans="1:5" ht="15.75">
      <c r="A373" s="129"/>
      <c r="B373" s="273"/>
      <c r="C373" s="98"/>
      <c r="D373" s="98"/>
      <c r="E373" s="275"/>
    </row>
    <row r="374" spans="1:5" ht="15.75">
      <c r="A374" s="129"/>
      <c r="B374" s="273"/>
      <c r="C374" s="98"/>
      <c r="D374" s="98"/>
      <c r="E374" s="275"/>
    </row>
    <row r="375" spans="1:5" ht="15.75">
      <c r="A375" s="129"/>
      <c r="B375" s="273"/>
      <c r="C375" s="98"/>
      <c r="D375" s="98"/>
      <c r="E375" s="275"/>
    </row>
    <row r="376" spans="1:5" ht="15.75">
      <c r="A376" s="129"/>
      <c r="B376" s="273"/>
      <c r="C376" s="98"/>
      <c r="D376" s="98"/>
      <c r="E376" s="275"/>
    </row>
    <row r="377" spans="1:5" ht="15.75">
      <c r="A377" s="129"/>
      <c r="B377" s="273"/>
      <c r="C377" s="98"/>
      <c r="D377" s="98"/>
      <c r="E377" s="275"/>
    </row>
    <row r="378" spans="1:5" ht="15.75">
      <c r="A378" s="129"/>
      <c r="B378" s="273"/>
      <c r="C378" s="98"/>
      <c r="D378" s="98"/>
      <c r="E378" s="275"/>
    </row>
    <row r="379" spans="1:5" ht="15.75">
      <c r="A379" s="129"/>
      <c r="B379" s="273"/>
      <c r="C379" s="98"/>
      <c r="D379" s="98"/>
      <c r="E379" s="275"/>
    </row>
    <row r="380" spans="1:5" ht="15.75">
      <c r="A380" s="129"/>
      <c r="B380" s="273"/>
      <c r="C380" s="98"/>
      <c r="D380" s="98"/>
      <c r="E380" s="275"/>
    </row>
    <row r="381" spans="1:5" ht="15.75">
      <c r="A381" s="129"/>
      <c r="B381" s="273"/>
      <c r="C381" s="98"/>
      <c r="D381" s="98"/>
      <c r="E381" s="275"/>
    </row>
    <row r="382" spans="1:5" ht="15.75">
      <c r="A382" s="129"/>
      <c r="B382" s="273"/>
      <c r="C382" s="98"/>
      <c r="D382" s="98"/>
      <c r="E382" s="275"/>
    </row>
    <row r="383" spans="1:5" ht="15.75">
      <c r="A383" s="129"/>
      <c r="B383" s="273"/>
      <c r="C383" s="98"/>
      <c r="D383" s="98"/>
      <c r="E383" s="275"/>
    </row>
    <row r="384" spans="1:5" ht="15.75">
      <c r="A384" s="129"/>
      <c r="B384" s="273"/>
      <c r="C384" s="98"/>
      <c r="D384" s="98"/>
      <c r="E384" s="275"/>
    </row>
    <row r="385" spans="1:5" ht="15.75">
      <c r="A385" s="129"/>
      <c r="B385" s="273"/>
      <c r="C385" s="98"/>
      <c r="D385" s="98"/>
      <c r="E385" s="275"/>
    </row>
    <row r="386" spans="1:5" ht="15.75">
      <c r="A386" s="129"/>
      <c r="B386" s="273"/>
      <c r="C386" s="98"/>
      <c r="D386" s="98"/>
      <c r="E386" s="275"/>
    </row>
    <row r="387" spans="1:5" ht="15.75">
      <c r="A387" s="129"/>
      <c r="B387" s="273"/>
      <c r="C387" s="98"/>
      <c r="D387" s="98"/>
      <c r="E387" s="275"/>
    </row>
    <row r="388" spans="1:5" ht="15.75">
      <c r="A388" s="129"/>
      <c r="B388" s="273"/>
      <c r="C388" s="98"/>
      <c r="D388" s="98"/>
      <c r="E388" s="275"/>
    </row>
    <row r="389" spans="1:5" ht="15.75">
      <c r="A389" s="129"/>
      <c r="B389" s="273"/>
      <c r="C389" s="98"/>
      <c r="D389" s="98"/>
      <c r="E389" s="275"/>
    </row>
    <row r="390" spans="1:5" ht="15.75">
      <c r="A390" s="129"/>
      <c r="B390" s="273"/>
      <c r="C390" s="98"/>
      <c r="D390" s="98"/>
      <c r="E390" s="275"/>
    </row>
    <row r="391" spans="1:5" ht="15.75">
      <c r="A391" s="129"/>
      <c r="B391" s="273"/>
      <c r="C391" s="98"/>
      <c r="D391" s="98"/>
      <c r="E391" s="275"/>
    </row>
    <row r="392" spans="1:5" ht="15.75">
      <c r="A392" s="129"/>
      <c r="B392" s="273"/>
      <c r="C392" s="98"/>
      <c r="D392" s="98"/>
      <c r="E392" s="275"/>
    </row>
    <row r="393" spans="1:5" ht="15.75">
      <c r="A393" s="129"/>
      <c r="B393" s="273"/>
      <c r="C393" s="98"/>
      <c r="D393" s="98"/>
      <c r="E393" s="275"/>
    </row>
    <row r="394" spans="1:5" ht="15.75">
      <c r="A394" s="129"/>
      <c r="B394" s="273"/>
      <c r="C394" s="98"/>
      <c r="D394" s="98"/>
      <c r="E394" s="275"/>
    </row>
    <row r="395" spans="1:5" ht="15.75">
      <c r="A395" s="129"/>
      <c r="B395" s="273"/>
      <c r="C395" s="98"/>
      <c r="D395" s="98"/>
      <c r="E395" s="275"/>
    </row>
    <row r="396" spans="1:5" ht="15.75">
      <c r="A396" s="129"/>
      <c r="B396" s="273"/>
      <c r="C396" s="98"/>
      <c r="D396" s="98"/>
      <c r="E396" s="275"/>
    </row>
    <row r="397" spans="1:5" ht="15.75">
      <c r="A397" s="129"/>
      <c r="B397" s="273"/>
      <c r="C397" s="98"/>
      <c r="D397" s="98"/>
      <c r="E397" s="275"/>
    </row>
    <row r="398" spans="1:5" ht="15.75">
      <c r="A398" s="129"/>
      <c r="B398" s="273"/>
      <c r="C398" s="98"/>
      <c r="D398" s="98"/>
      <c r="E398" s="275"/>
    </row>
    <row r="399" spans="1:5" ht="15.75">
      <c r="A399" s="129"/>
      <c r="B399" s="273"/>
      <c r="C399" s="98"/>
      <c r="D399" s="98"/>
      <c r="E399" s="275"/>
    </row>
    <row r="400" spans="1:5" ht="15.75">
      <c r="A400" s="129"/>
      <c r="B400" s="273"/>
      <c r="C400" s="98"/>
      <c r="D400" s="98"/>
      <c r="E400" s="275"/>
    </row>
    <row r="401" spans="1:5" ht="15.75">
      <c r="A401" s="129"/>
      <c r="B401" s="273"/>
      <c r="C401" s="98"/>
      <c r="D401" s="98"/>
      <c r="E401" s="275"/>
    </row>
    <row r="402" spans="1:5" ht="15.75">
      <c r="A402" s="129"/>
      <c r="B402" s="273"/>
      <c r="C402" s="98"/>
      <c r="D402" s="98"/>
      <c r="E402" s="275"/>
    </row>
    <row r="403" spans="1:5" ht="15.75">
      <c r="A403" s="129"/>
      <c r="B403" s="273"/>
      <c r="C403" s="98"/>
      <c r="D403" s="98"/>
      <c r="E403" s="275"/>
    </row>
    <row r="404" spans="1:5" ht="15.75">
      <c r="A404" s="129"/>
      <c r="B404" s="273"/>
      <c r="C404" s="98"/>
      <c r="D404" s="98"/>
      <c r="E404" s="275"/>
    </row>
    <row r="405" spans="1:5" ht="15.75">
      <c r="A405" s="129"/>
      <c r="B405" s="273"/>
      <c r="C405" s="98"/>
      <c r="D405" s="98"/>
      <c r="E405" s="275"/>
    </row>
    <row r="406" spans="1:5" ht="15.75">
      <c r="A406" s="129"/>
      <c r="B406" s="273"/>
      <c r="C406" s="98"/>
      <c r="D406" s="98"/>
      <c r="E406" s="275"/>
    </row>
    <row r="407" spans="1:5" ht="15.75">
      <c r="A407" s="129"/>
      <c r="B407" s="273"/>
      <c r="C407" s="98"/>
      <c r="D407" s="98"/>
      <c r="E407" s="275"/>
    </row>
    <row r="408" spans="1:5" ht="15.75">
      <c r="A408" s="129"/>
      <c r="B408" s="273"/>
      <c r="C408" s="98"/>
      <c r="D408" s="98"/>
      <c r="E408" s="275"/>
    </row>
    <row r="409" spans="1:5" ht="15.75">
      <c r="A409" s="129"/>
      <c r="B409" s="273"/>
      <c r="C409" s="98"/>
      <c r="D409" s="98"/>
      <c r="E409" s="275"/>
    </row>
    <row r="410" spans="1:5" ht="15.75">
      <c r="A410" s="129"/>
      <c r="B410" s="273"/>
      <c r="C410" s="98"/>
      <c r="D410" s="98"/>
      <c r="E410" s="275"/>
    </row>
    <row r="411" spans="1:5" ht="15.75">
      <c r="A411" s="129"/>
      <c r="B411" s="273"/>
      <c r="C411" s="98"/>
      <c r="D411" s="98"/>
      <c r="E411" s="275"/>
    </row>
    <row r="412" spans="1:5" ht="15.75">
      <c r="A412" s="129"/>
      <c r="B412" s="273"/>
      <c r="C412" s="98"/>
      <c r="D412" s="98"/>
      <c r="E412" s="275"/>
    </row>
    <row r="413" spans="1:5" ht="15.75">
      <c r="A413" s="129"/>
      <c r="B413" s="273"/>
      <c r="C413" s="98"/>
      <c r="D413" s="98"/>
      <c r="E413" s="275"/>
    </row>
    <row r="414" spans="1:5" ht="15.75">
      <c r="A414" s="129"/>
      <c r="B414" s="273"/>
      <c r="C414" s="98"/>
      <c r="D414" s="98"/>
      <c r="E414" s="275"/>
    </row>
    <row r="415" spans="1:5" ht="15.75">
      <c r="A415" s="129"/>
      <c r="B415" s="273"/>
      <c r="C415" s="98"/>
      <c r="D415" s="98"/>
      <c r="E415" s="275"/>
    </row>
    <row r="416" spans="1:5" ht="15.75">
      <c r="A416" s="129"/>
      <c r="B416" s="273"/>
      <c r="C416" s="98"/>
      <c r="D416" s="98"/>
      <c r="E416" s="275"/>
    </row>
    <row r="417" spans="1:5" ht="15.75">
      <c r="A417" s="129"/>
      <c r="B417" s="273"/>
      <c r="C417" s="98"/>
      <c r="D417" s="98"/>
      <c r="E417" s="275"/>
    </row>
    <row r="418" spans="1:5" ht="15.75">
      <c r="A418" s="129"/>
      <c r="B418" s="273"/>
      <c r="C418" s="98"/>
      <c r="D418" s="98"/>
      <c r="E418" s="275"/>
    </row>
    <row r="419" spans="1:5" ht="15.75">
      <c r="A419" s="129"/>
      <c r="B419" s="273"/>
      <c r="C419" s="98"/>
      <c r="D419" s="98"/>
      <c r="E419" s="275"/>
    </row>
    <row r="420" spans="1:5" ht="15.75">
      <c r="A420" s="129"/>
      <c r="B420" s="273"/>
      <c r="C420" s="98"/>
      <c r="D420" s="98"/>
      <c r="E420" s="275"/>
    </row>
    <row r="421" spans="1:5" ht="15.75">
      <c r="A421" s="129"/>
      <c r="B421" s="273"/>
      <c r="C421" s="98"/>
      <c r="D421" s="98"/>
      <c r="E421" s="275"/>
    </row>
    <row r="422" spans="1:5" ht="15.75">
      <c r="A422" s="129"/>
      <c r="B422" s="273"/>
      <c r="C422" s="98"/>
      <c r="D422" s="98"/>
      <c r="E422" s="275"/>
    </row>
    <row r="423" spans="1:5" ht="15.75">
      <c r="A423" s="129"/>
      <c r="B423" s="273"/>
      <c r="C423" s="98"/>
      <c r="D423" s="98"/>
      <c r="E423" s="275"/>
    </row>
    <row r="424" spans="1:5" ht="15.75">
      <c r="A424" s="129"/>
      <c r="B424" s="273"/>
      <c r="C424" s="98"/>
      <c r="D424" s="98"/>
      <c r="E424" s="275"/>
    </row>
    <row r="425" spans="1:5" ht="15.75">
      <c r="A425" s="129"/>
      <c r="B425" s="273"/>
      <c r="C425" s="98"/>
      <c r="D425" s="98"/>
      <c r="E425" s="275"/>
    </row>
    <row r="426" spans="1:5" ht="15.75">
      <c r="A426" s="129"/>
      <c r="B426" s="273"/>
      <c r="C426" s="98"/>
      <c r="D426" s="98"/>
      <c r="E426" s="275"/>
    </row>
    <row r="427" spans="1:5" ht="15.75">
      <c r="A427" s="129"/>
      <c r="B427" s="273"/>
      <c r="C427" s="98"/>
      <c r="D427" s="98"/>
      <c r="E427" s="275"/>
    </row>
    <row r="428" spans="1:5" ht="15.75">
      <c r="A428" s="129"/>
      <c r="B428" s="273"/>
      <c r="C428" s="98"/>
      <c r="D428" s="98"/>
      <c r="E428" s="275"/>
    </row>
    <row r="429" spans="1:5" ht="15.75">
      <c r="A429" s="129"/>
      <c r="B429" s="273"/>
      <c r="C429" s="98"/>
      <c r="D429" s="98"/>
      <c r="E429" s="275"/>
    </row>
    <row r="430" spans="1:5" ht="15.75">
      <c r="A430" s="129"/>
      <c r="B430" s="273"/>
      <c r="C430" s="98"/>
      <c r="D430" s="98"/>
      <c r="E430" s="275"/>
    </row>
    <row r="431" spans="1:5" ht="15.75">
      <c r="A431" s="129"/>
      <c r="B431" s="273"/>
      <c r="C431" s="98"/>
      <c r="D431" s="98"/>
      <c r="E431" s="275"/>
    </row>
    <row r="432" spans="1:5" ht="15.75">
      <c r="A432" s="129"/>
      <c r="B432" s="273"/>
      <c r="C432" s="98"/>
      <c r="D432" s="98"/>
      <c r="E432" s="275"/>
    </row>
    <row r="433" spans="1:5" ht="15.75">
      <c r="A433" s="129"/>
      <c r="B433" s="273"/>
      <c r="C433" s="98"/>
      <c r="D433" s="98"/>
      <c r="E433" s="275"/>
    </row>
    <row r="434" spans="1:5" ht="15.75">
      <c r="A434" s="129"/>
      <c r="B434" s="273"/>
      <c r="C434" s="98"/>
      <c r="D434" s="98"/>
      <c r="E434" s="275"/>
    </row>
    <row r="435" spans="1:5" ht="15.75">
      <c r="A435" s="129"/>
      <c r="B435" s="273"/>
      <c r="C435" s="98"/>
      <c r="D435" s="98"/>
      <c r="E435" s="275"/>
    </row>
    <row r="436" spans="1:5" ht="15.75">
      <c r="A436" s="129"/>
      <c r="B436" s="273"/>
      <c r="C436" s="98"/>
      <c r="D436" s="98"/>
      <c r="E436" s="275"/>
    </row>
    <row r="437" spans="1:5" ht="15.75">
      <c r="A437" s="129"/>
      <c r="B437" s="273"/>
      <c r="C437" s="98"/>
      <c r="D437" s="98"/>
      <c r="E437" s="275"/>
    </row>
    <row r="438" spans="1:5" ht="15.75">
      <c r="A438" s="129"/>
      <c r="B438" s="273"/>
      <c r="C438" s="98"/>
      <c r="D438" s="98"/>
      <c r="E438" s="275"/>
    </row>
    <row r="439" spans="1:5" ht="15.75">
      <c r="A439" s="129"/>
      <c r="B439" s="273"/>
      <c r="C439" s="98"/>
      <c r="D439" s="98"/>
      <c r="E439" s="275"/>
    </row>
    <row r="440" spans="1:5" ht="15.75">
      <c r="A440" s="129"/>
      <c r="B440" s="273"/>
      <c r="C440" s="98"/>
      <c r="D440" s="98"/>
      <c r="E440" s="275"/>
    </row>
    <row r="441" spans="1:5" ht="15.75">
      <c r="A441" s="129"/>
      <c r="B441" s="273"/>
      <c r="C441" s="98"/>
      <c r="D441" s="98"/>
      <c r="E441" s="275"/>
    </row>
    <row r="442" spans="1:5" ht="15.75">
      <c r="A442" s="129"/>
      <c r="B442" s="273"/>
      <c r="C442" s="98"/>
      <c r="D442" s="98"/>
      <c r="E442" s="275"/>
    </row>
    <row r="443" spans="1:5" ht="15.75">
      <c r="A443" s="129"/>
      <c r="B443" s="273"/>
      <c r="C443" s="98"/>
      <c r="D443" s="98"/>
      <c r="E443" s="275"/>
    </row>
    <row r="444" spans="1:5" ht="15.75">
      <c r="A444" s="129"/>
      <c r="B444" s="273"/>
      <c r="C444" s="98"/>
      <c r="D444" s="98"/>
      <c r="E444" s="275"/>
    </row>
    <row r="445" spans="1:5" ht="15.75">
      <c r="A445" s="129"/>
      <c r="B445" s="273"/>
      <c r="C445" s="98"/>
      <c r="D445" s="98"/>
      <c r="E445" s="275"/>
    </row>
    <row r="446" spans="1:5" ht="15.75">
      <c r="A446" s="129"/>
      <c r="B446" s="273"/>
      <c r="C446" s="98"/>
      <c r="D446" s="98"/>
      <c r="E446" s="275"/>
    </row>
    <row r="447" spans="1:5" ht="15.75">
      <c r="A447" s="129"/>
      <c r="B447" s="273"/>
      <c r="C447" s="98"/>
      <c r="D447" s="98"/>
      <c r="E447" s="275"/>
    </row>
    <row r="448" spans="1:5" ht="15.75">
      <c r="A448" s="129"/>
      <c r="B448" s="273"/>
      <c r="C448" s="98"/>
      <c r="D448" s="98"/>
      <c r="E448" s="275"/>
    </row>
    <row r="449" spans="1:5" ht="15.75">
      <c r="A449" s="129"/>
      <c r="B449" s="273"/>
      <c r="C449" s="98"/>
      <c r="D449" s="98"/>
      <c r="E449" s="275"/>
    </row>
    <row r="450" spans="1:5" ht="15.75">
      <c r="A450" s="129"/>
      <c r="B450" s="273"/>
      <c r="C450" s="98"/>
      <c r="D450" s="98"/>
      <c r="E450" s="275"/>
    </row>
    <row r="451" spans="1:5" ht="15.75">
      <c r="A451" s="129"/>
      <c r="B451" s="273"/>
      <c r="C451" s="98"/>
      <c r="D451" s="98"/>
      <c r="E451" s="275"/>
    </row>
    <row r="452" spans="1:5" ht="15.75">
      <c r="A452" s="129"/>
      <c r="B452" s="273"/>
      <c r="C452" s="98"/>
      <c r="D452" s="98"/>
      <c r="E452" s="275"/>
    </row>
    <row r="453" spans="1:5" ht="15.75">
      <c r="A453" s="129"/>
      <c r="B453" s="273"/>
      <c r="C453" s="98"/>
      <c r="D453" s="98"/>
      <c r="E453" s="275"/>
    </row>
    <row r="454" spans="1:5" ht="15.75">
      <c r="A454" s="129"/>
      <c r="B454" s="273"/>
      <c r="C454" s="98"/>
      <c r="D454" s="98"/>
      <c r="E454" s="275"/>
    </row>
    <row r="455" spans="1:5" ht="15.75">
      <c r="A455" s="129"/>
      <c r="B455" s="273"/>
      <c r="C455" s="98"/>
      <c r="D455" s="98"/>
      <c r="E455" s="275"/>
    </row>
    <row r="456" spans="1:5" ht="15.75">
      <c r="A456" s="129"/>
      <c r="B456" s="273"/>
      <c r="C456" s="98"/>
      <c r="D456" s="98"/>
      <c r="E456" s="275"/>
    </row>
    <row r="457" spans="1:5" ht="15.75">
      <c r="A457" s="129"/>
      <c r="B457" s="273"/>
      <c r="C457" s="98"/>
      <c r="D457" s="98"/>
      <c r="E457" s="275"/>
    </row>
    <row r="458" spans="1:5" ht="15.75">
      <c r="A458" s="129"/>
      <c r="B458" s="273"/>
      <c r="C458" s="98"/>
      <c r="D458" s="98"/>
      <c r="E458" s="275"/>
    </row>
    <row r="459" spans="1:5" ht="15.75">
      <c r="A459" s="129"/>
      <c r="B459" s="273"/>
      <c r="C459" s="98"/>
      <c r="D459" s="98"/>
      <c r="E459" s="275"/>
    </row>
    <row r="460" spans="1:5" ht="15.75">
      <c r="A460" s="129"/>
      <c r="B460" s="273"/>
      <c r="C460" s="98"/>
      <c r="D460" s="98"/>
      <c r="E460" s="275"/>
    </row>
    <row r="461" spans="1:5" ht="15.75">
      <c r="A461" s="129"/>
      <c r="B461" s="273"/>
      <c r="C461" s="98"/>
      <c r="D461" s="98"/>
      <c r="E461" s="275"/>
    </row>
    <row r="462" spans="1:5" ht="15.75">
      <c r="A462" s="129"/>
      <c r="B462" s="273"/>
      <c r="C462" s="98"/>
      <c r="D462" s="98"/>
      <c r="E462" s="275"/>
    </row>
    <row r="463" spans="1:5" ht="15.75">
      <c r="A463" s="129"/>
      <c r="B463" s="273"/>
      <c r="C463" s="98"/>
      <c r="D463" s="98"/>
      <c r="E463" s="275"/>
    </row>
    <row r="464" spans="1:5" ht="15.75">
      <c r="A464" s="129"/>
      <c r="B464" s="273"/>
      <c r="C464" s="98"/>
      <c r="D464" s="98"/>
      <c r="E464" s="275"/>
    </row>
    <row r="465" spans="1:5" ht="15.75">
      <c r="A465" s="129"/>
      <c r="B465" s="273"/>
      <c r="C465" s="98"/>
      <c r="D465" s="98"/>
      <c r="E465" s="275"/>
    </row>
    <row r="466" spans="1:5" ht="15.75">
      <c r="A466" s="129"/>
      <c r="B466" s="273"/>
      <c r="C466" s="98"/>
      <c r="D466" s="98"/>
      <c r="E466" s="275"/>
    </row>
    <row r="467" spans="1:5" ht="15.75">
      <c r="A467" s="129"/>
      <c r="B467" s="273"/>
      <c r="C467" s="98"/>
      <c r="D467" s="98"/>
      <c r="E467" s="275"/>
    </row>
    <row r="468" spans="1:5" ht="15.75">
      <c r="A468" s="129"/>
      <c r="B468" s="273"/>
      <c r="C468" s="98"/>
      <c r="D468" s="98"/>
      <c r="E468" s="275"/>
    </row>
    <row r="469" spans="1:5" ht="15.75">
      <c r="A469" s="129"/>
      <c r="B469" s="273"/>
      <c r="C469" s="98"/>
      <c r="D469" s="98"/>
      <c r="E469" s="275"/>
    </row>
    <row r="470" spans="1:5" ht="15.75">
      <c r="A470" s="129"/>
      <c r="B470" s="273"/>
      <c r="C470" s="98"/>
      <c r="D470" s="98"/>
      <c r="E470" s="275"/>
    </row>
    <row r="471" spans="1:5" ht="15.75">
      <c r="A471" s="129"/>
      <c r="B471" s="273"/>
      <c r="C471" s="98"/>
      <c r="D471" s="98"/>
      <c r="E471" s="275"/>
    </row>
    <row r="472" spans="1:5" ht="15.75">
      <c r="A472" s="129"/>
      <c r="B472" s="273"/>
      <c r="C472" s="98"/>
      <c r="D472" s="98"/>
      <c r="E472" s="275"/>
    </row>
    <row r="473" spans="1:5" ht="15.75">
      <c r="A473" s="129"/>
      <c r="B473" s="273"/>
      <c r="C473" s="98"/>
      <c r="D473" s="98"/>
      <c r="E473" s="275"/>
    </row>
    <row r="474" spans="1:5" ht="15.75">
      <c r="A474" s="129"/>
      <c r="B474" s="273"/>
      <c r="C474" s="98"/>
      <c r="D474" s="98"/>
      <c r="E474" s="275"/>
    </row>
    <row r="475" spans="1:5" ht="15.75">
      <c r="A475" s="129"/>
      <c r="B475" s="273"/>
      <c r="C475" s="98"/>
      <c r="D475" s="98"/>
      <c r="E475" s="275"/>
    </row>
    <row r="476" spans="1:5" ht="15.75">
      <c r="A476" s="129"/>
      <c r="B476" s="273"/>
      <c r="C476" s="98"/>
      <c r="D476" s="98"/>
      <c r="E476" s="275"/>
    </row>
    <row r="477" spans="1:5" ht="15.75">
      <c r="A477" s="129"/>
      <c r="B477" s="273"/>
      <c r="C477" s="98"/>
      <c r="D477" s="98"/>
      <c r="E477" s="275"/>
    </row>
    <row r="478" spans="1:5" ht="15.75">
      <c r="A478" s="129"/>
      <c r="B478" s="273"/>
      <c r="C478" s="98"/>
      <c r="D478" s="98"/>
      <c r="E478" s="275"/>
    </row>
    <row r="479" spans="1:5" ht="15.75">
      <c r="A479" s="129"/>
      <c r="B479" s="273"/>
      <c r="C479" s="98"/>
      <c r="D479" s="98"/>
      <c r="E479" s="275"/>
    </row>
    <row r="480" spans="1:5" ht="15.75">
      <c r="A480" s="129"/>
      <c r="B480" s="273"/>
      <c r="C480" s="98"/>
      <c r="D480" s="98"/>
      <c r="E480" s="275"/>
    </row>
    <row r="481" spans="1:5" ht="15.75">
      <c r="A481" s="129"/>
      <c r="B481" s="273"/>
      <c r="C481" s="98"/>
      <c r="D481" s="98"/>
      <c r="E481" s="275"/>
    </row>
    <row r="482" spans="1:5" ht="15.75">
      <c r="A482" s="129"/>
      <c r="B482" s="273"/>
      <c r="C482" s="98"/>
      <c r="D482" s="98"/>
      <c r="E482" s="275"/>
    </row>
    <row r="483" spans="1:5" ht="15.75">
      <c r="A483" s="129"/>
      <c r="B483" s="273"/>
      <c r="C483" s="98"/>
      <c r="D483" s="98"/>
      <c r="E483" s="275"/>
    </row>
    <row r="484" spans="1:5" ht="15.75">
      <c r="A484" s="129"/>
      <c r="B484" s="273"/>
      <c r="C484" s="98"/>
      <c r="D484" s="98"/>
      <c r="E484" s="275"/>
    </row>
    <row r="485" spans="1:5" ht="15.75">
      <c r="A485" s="129"/>
      <c r="B485" s="273"/>
      <c r="C485" s="98"/>
      <c r="D485" s="98"/>
      <c r="E485" s="275"/>
    </row>
    <row r="486" spans="1:5" ht="15.75">
      <c r="A486" s="129"/>
      <c r="B486" s="273"/>
      <c r="C486" s="98"/>
      <c r="D486" s="98"/>
      <c r="E486" s="275"/>
    </row>
    <row r="487" spans="1:5" ht="15.75">
      <c r="A487" s="129"/>
      <c r="B487" s="273"/>
      <c r="C487" s="98"/>
      <c r="D487" s="98"/>
      <c r="E487" s="275"/>
    </row>
    <row r="488" spans="1:5" ht="15.75">
      <c r="A488" s="129"/>
      <c r="B488" s="273"/>
      <c r="C488" s="98"/>
      <c r="D488" s="98"/>
      <c r="E488" s="275"/>
    </row>
    <row r="489" spans="1:5" ht="15.75">
      <c r="A489" s="129"/>
      <c r="B489" s="273"/>
      <c r="C489" s="98"/>
      <c r="D489" s="98"/>
      <c r="E489" s="275"/>
    </row>
    <row r="490" spans="1:5" ht="15.75">
      <c r="A490" s="129"/>
      <c r="B490" s="273"/>
      <c r="C490" s="98"/>
      <c r="D490" s="98"/>
      <c r="E490" s="275"/>
    </row>
    <row r="491" spans="1:5" ht="15.75">
      <c r="A491" s="129"/>
      <c r="B491" s="273"/>
      <c r="C491" s="98"/>
      <c r="D491" s="98"/>
      <c r="E491" s="275"/>
    </row>
    <row r="492" spans="1:5" ht="15.75">
      <c r="A492" s="129"/>
      <c r="B492" s="273"/>
      <c r="C492" s="98"/>
      <c r="D492" s="98"/>
      <c r="E492" s="275"/>
    </row>
    <row r="493" spans="1:5" ht="15.75">
      <c r="A493" s="129"/>
      <c r="B493" s="273"/>
      <c r="C493" s="98"/>
      <c r="D493" s="98"/>
      <c r="E493" s="275"/>
    </row>
    <row r="494" spans="1:5" ht="15.75">
      <c r="A494" s="129"/>
      <c r="B494" s="273"/>
      <c r="C494" s="98"/>
      <c r="D494" s="98"/>
      <c r="E494" s="275"/>
    </row>
    <row r="495" spans="1:5" ht="15.75">
      <c r="A495" s="129"/>
      <c r="B495" s="273"/>
      <c r="C495" s="98"/>
      <c r="D495" s="98"/>
      <c r="E495" s="275"/>
    </row>
    <row r="496" spans="1:5" ht="15.75">
      <c r="A496" s="129"/>
      <c r="B496" s="273"/>
      <c r="C496" s="98"/>
      <c r="D496" s="98"/>
      <c r="E496" s="275"/>
    </row>
    <row r="497" spans="1:5" ht="15.75">
      <c r="A497" s="129"/>
      <c r="B497" s="273"/>
      <c r="C497" s="98"/>
      <c r="D497" s="98"/>
      <c r="E497" s="275"/>
    </row>
    <row r="498" spans="1:5" ht="15.75">
      <c r="A498" s="129"/>
      <c r="B498" s="273"/>
      <c r="C498" s="98"/>
      <c r="D498" s="98"/>
      <c r="E498" s="275"/>
    </row>
    <row r="499" spans="1:5" ht="15.75">
      <c r="A499" s="129"/>
      <c r="B499" s="273"/>
      <c r="C499" s="98"/>
      <c r="D499" s="98"/>
      <c r="E499" s="275"/>
    </row>
    <row r="500" spans="1:5" ht="15.75">
      <c r="A500" s="129"/>
      <c r="B500" s="273"/>
      <c r="C500" s="98"/>
      <c r="D500" s="98"/>
      <c r="E500" s="275"/>
    </row>
    <row r="501" spans="1:5" ht="15.75">
      <c r="A501" s="129"/>
      <c r="B501" s="273"/>
      <c r="C501" s="98"/>
      <c r="D501" s="98"/>
      <c r="E501" s="275"/>
    </row>
    <row r="502" spans="1:5" ht="15.75">
      <c r="A502" s="129"/>
      <c r="B502" s="273"/>
      <c r="C502" s="98"/>
      <c r="D502" s="98"/>
      <c r="E502" s="275"/>
    </row>
    <row r="503" spans="1:5" ht="15.75">
      <c r="A503" s="129"/>
      <c r="B503" s="273"/>
      <c r="C503" s="98"/>
      <c r="D503" s="98"/>
      <c r="E503" s="275"/>
    </row>
    <row r="504" spans="1:5" ht="15.75">
      <c r="A504" s="129"/>
      <c r="B504" s="273"/>
      <c r="C504" s="98"/>
      <c r="D504" s="98"/>
      <c r="E504" s="275"/>
    </row>
    <row r="505" spans="1:5" ht="15.75">
      <c r="A505" s="129"/>
      <c r="B505" s="273"/>
      <c r="C505" s="98"/>
      <c r="D505" s="98"/>
      <c r="E505" s="275"/>
    </row>
    <row r="506" spans="1:5" ht="15.75">
      <c r="A506" s="129"/>
      <c r="B506" s="273"/>
      <c r="C506" s="98"/>
      <c r="D506" s="98"/>
      <c r="E506" s="275"/>
    </row>
    <row r="507" spans="1:5" ht="15.75">
      <c r="A507" s="129"/>
      <c r="B507" s="273"/>
      <c r="C507" s="98"/>
      <c r="D507" s="98"/>
      <c r="E507" s="275"/>
    </row>
    <row r="508" spans="1:5" ht="15.75">
      <c r="A508" s="129"/>
      <c r="B508" s="273"/>
      <c r="C508" s="98"/>
      <c r="D508" s="98"/>
      <c r="E508" s="275"/>
    </row>
    <row r="509" spans="1:5" ht="15.75">
      <c r="A509" s="129"/>
      <c r="B509" s="273"/>
      <c r="C509" s="98"/>
      <c r="D509" s="98"/>
      <c r="E509" s="275"/>
    </row>
    <row r="510" spans="1:5" ht="15.75">
      <c r="A510" s="129"/>
      <c r="B510" s="273"/>
      <c r="C510" s="98"/>
      <c r="D510" s="98"/>
      <c r="E510" s="275"/>
    </row>
    <row r="511" spans="1:5" ht="15.75">
      <c r="A511" s="129"/>
      <c r="B511" s="273"/>
      <c r="C511" s="98"/>
      <c r="D511" s="98"/>
      <c r="E511" s="275"/>
    </row>
    <row r="512" spans="1:5" ht="15.75">
      <c r="A512" s="129"/>
      <c r="B512" s="273"/>
      <c r="C512" s="98"/>
      <c r="D512" s="98"/>
      <c r="E512" s="275"/>
    </row>
    <row r="513" spans="1:5" ht="15.75">
      <c r="A513" s="129"/>
      <c r="B513" s="273"/>
      <c r="C513" s="98"/>
      <c r="D513" s="98"/>
      <c r="E513" s="275"/>
    </row>
    <row r="514" spans="1:5" ht="15.75">
      <c r="A514" s="129"/>
      <c r="B514" s="273"/>
      <c r="C514" s="98"/>
      <c r="D514" s="98"/>
      <c r="E514" s="275"/>
    </row>
    <row r="515" spans="1:5" ht="15.75">
      <c r="A515" s="129"/>
      <c r="B515" s="273"/>
      <c r="C515" s="98"/>
      <c r="D515" s="98"/>
      <c r="E515" s="275"/>
    </row>
    <row r="516" spans="1:5" ht="15.75">
      <c r="A516" s="129"/>
      <c r="B516" s="273"/>
      <c r="C516" s="98"/>
      <c r="D516" s="98"/>
      <c r="E516" s="275"/>
    </row>
    <row r="517" spans="1:5" ht="15.75">
      <c r="A517" s="129"/>
      <c r="B517" s="273"/>
      <c r="C517" s="98"/>
      <c r="D517" s="98"/>
      <c r="E517" s="275"/>
    </row>
    <row r="518" spans="1:5" ht="15.75">
      <c r="A518" s="129"/>
      <c r="B518" s="273"/>
      <c r="C518" s="98"/>
      <c r="D518" s="98"/>
      <c r="E518" s="275"/>
    </row>
    <row r="519" spans="1:5" ht="15.75">
      <c r="A519" s="129"/>
      <c r="B519" s="273"/>
      <c r="C519" s="98"/>
      <c r="D519" s="98"/>
      <c r="E519" s="275"/>
    </row>
    <row r="520" spans="1:5" ht="15.75">
      <c r="A520" s="129"/>
      <c r="B520" s="273"/>
      <c r="C520" s="98"/>
      <c r="D520" s="98"/>
      <c r="E520" s="275"/>
    </row>
    <row r="521" spans="1:5" ht="15.75">
      <c r="A521" s="129"/>
      <c r="B521" s="273"/>
      <c r="C521" s="98"/>
      <c r="D521" s="98"/>
      <c r="E521" s="275"/>
    </row>
    <row r="522" spans="1:5" ht="15.75">
      <c r="A522" s="129"/>
      <c r="B522" s="273"/>
      <c r="C522" s="98"/>
      <c r="D522" s="98"/>
      <c r="E522" s="275"/>
    </row>
    <row r="523" spans="1:5" ht="15.75">
      <c r="A523" s="129"/>
      <c r="B523" s="273"/>
      <c r="C523" s="98"/>
      <c r="D523" s="98"/>
      <c r="E523" s="275"/>
    </row>
    <row r="524" spans="1:5" ht="15.75">
      <c r="A524" s="129"/>
      <c r="B524" s="273"/>
      <c r="C524" s="98"/>
      <c r="D524" s="98"/>
      <c r="E524" s="275"/>
    </row>
    <row r="525" spans="1:5" ht="15.75">
      <c r="A525" s="129"/>
      <c r="B525" s="273"/>
      <c r="C525" s="98"/>
      <c r="D525" s="98"/>
      <c r="E525" s="275"/>
    </row>
    <row r="526" spans="1:5" ht="15.75">
      <c r="A526" s="129"/>
      <c r="B526" s="273"/>
      <c r="C526" s="98"/>
      <c r="D526" s="98"/>
      <c r="E526" s="275"/>
    </row>
    <row r="527" spans="1:5" ht="15.75">
      <c r="A527" s="129"/>
      <c r="B527" s="273"/>
      <c r="C527" s="98"/>
      <c r="D527" s="98"/>
      <c r="E527" s="275"/>
    </row>
    <row r="528" spans="1:5" ht="15.75">
      <c r="A528" s="129"/>
      <c r="B528" s="273"/>
      <c r="C528" s="98"/>
      <c r="D528" s="98"/>
      <c r="E528" s="275"/>
    </row>
    <row r="529" spans="1:5" ht="15.75">
      <c r="A529" s="129"/>
      <c r="B529" s="273"/>
      <c r="C529" s="98"/>
      <c r="D529" s="98"/>
      <c r="E529" s="275"/>
    </row>
    <row r="530" spans="1:5" ht="15.75">
      <c r="A530" s="129"/>
      <c r="B530" s="273"/>
      <c r="C530" s="98"/>
      <c r="D530" s="98"/>
      <c r="E530" s="275"/>
    </row>
    <row r="531" spans="1:5" ht="15.75">
      <c r="A531" s="129"/>
      <c r="B531" s="273"/>
      <c r="C531" s="98"/>
      <c r="D531" s="98"/>
      <c r="E531" s="275"/>
    </row>
    <row r="532" spans="1:5" ht="15.75">
      <c r="A532" s="129"/>
      <c r="B532" s="273"/>
      <c r="C532" s="98"/>
      <c r="D532" s="98"/>
      <c r="E532" s="275"/>
    </row>
    <row r="533" spans="1:5" ht="15.75">
      <c r="A533" s="129"/>
      <c r="B533" s="273"/>
      <c r="C533" s="98"/>
      <c r="D533" s="98"/>
      <c r="E533" s="275"/>
    </row>
    <row r="534" spans="1:5" ht="15.75">
      <c r="A534" s="129"/>
      <c r="B534" s="273"/>
      <c r="C534" s="98"/>
      <c r="D534" s="98"/>
      <c r="E534" s="275"/>
    </row>
    <row r="535" spans="1:5" ht="15.75">
      <c r="A535" s="129"/>
      <c r="B535" s="273"/>
      <c r="C535" s="98"/>
      <c r="D535" s="98"/>
      <c r="E535" s="275"/>
    </row>
    <row r="536" spans="1:5" ht="15.75">
      <c r="A536" s="129"/>
      <c r="B536" s="273"/>
      <c r="C536" s="98"/>
      <c r="D536" s="98"/>
      <c r="E536" s="275"/>
    </row>
    <row r="537" spans="1:5" ht="15.75">
      <c r="A537" s="129"/>
      <c r="B537" s="273"/>
      <c r="C537" s="98"/>
      <c r="D537" s="98"/>
      <c r="E537" s="275"/>
    </row>
    <row r="538" spans="1:5" ht="15.75">
      <c r="A538" s="129"/>
      <c r="B538" s="273"/>
      <c r="C538" s="98"/>
      <c r="D538" s="98"/>
      <c r="E538" s="275"/>
    </row>
    <row r="539" spans="1:5" ht="15.75">
      <c r="A539" s="129"/>
      <c r="B539" s="273"/>
      <c r="C539" s="98"/>
      <c r="D539" s="98"/>
      <c r="E539" s="275"/>
    </row>
    <row r="540" spans="1:5" ht="15.75">
      <c r="A540" s="129"/>
      <c r="B540" s="273"/>
      <c r="C540" s="98"/>
      <c r="D540" s="98"/>
      <c r="E540" s="275"/>
    </row>
    <row r="541" spans="1:5" ht="15.75">
      <c r="A541" s="129"/>
      <c r="B541" s="273"/>
      <c r="C541" s="98"/>
      <c r="D541" s="98"/>
      <c r="E541" s="275"/>
    </row>
    <row r="542" spans="1:5" ht="15.75">
      <c r="A542" s="129"/>
      <c r="B542" s="273"/>
      <c r="C542" s="98"/>
      <c r="D542" s="98"/>
      <c r="E542" s="275"/>
    </row>
    <row r="543" spans="1:5" ht="15.75">
      <c r="A543" s="129"/>
      <c r="B543" s="273"/>
      <c r="C543" s="98"/>
      <c r="D543" s="98"/>
      <c r="E543" s="275"/>
    </row>
    <row r="544" spans="1:5" ht="15.75">
      <c r="A544" s="129"/>
      <c r="B544" s="273"/>
      <c r="C544" s="98"/>
      <c r="D544" s="98"/>
      <c r="E544" s="275"/>
    </row>
    <row r="545" spans="1:5" ht="15.75">
      <c r="A545" s="129"/>
      <c r="B545" s="273"/>
      <c r="C545" s="98"/>
      <c r="D545" s="98"/>
      <c r="E545" s="275"/>
    </row>
    <row r="546" spans="1:5" ht="15.75">
      <c r="A546" s="129"/>
      <c r="B546" s="273"/>
      <c r="C546" s="98"/>
      <c r="D546" s="98"/>
      <c r="E546" s="275"/>
    </row>
    <row r="547" spans="1:5" ht="15.75">
      <c r="A547" s="129"/>
      <c r="B547" s="273"/>
      <c r="C547" s="98"/>
      <c r="D547" s="98"/>
      <c r="E547" s="275"/>
    </row>
    <row r="548" spans="1:5" ht="15.75">
      <c r="A548" s="129"/>
      <c r="B548" s="273"/>
      <c r="C548" s="98"/>
      <c r="D548" s="98"/>
      <c r="E548" s="275"/>
    </row>
    <row r="549" spans="1:5" ht="15.75">
      <c r="A549" s="129"/>
      <c r="B549" s="273"/>
      <c r="C549" s="98"/>
      <c r="D549" s="98"/>
      <c r="E549" s="275"/>
    </row>
    <row r="550" spans="1:5" ht="15.75">
      <c r="A550" s="129"/>
      <c r="B550" s="273"/>
      <c r="C550" s="98"/>
      <c r="D550" s="98"/>
      <c r="E550" s="275"/>
    </row>
    <row r="551" spans="1:5" ht="15.75">
      <c r="A551" s="129"/>
      <c r="B551" s="273"/>
      <c r="C551" s="98"/>
      <c r="D551" s="98"/>
      <c r="E551" s="275"/>
    </row>
    <row r="552" spans="1:5" ht="15.75">
      <c r="A552" s="129"/>
      <c r="B552" s="273"/>
      <c r="C552" s="98"/>
      <c r="D552" s="98"/>
      <c r="E552" s="275"/>
    </row>
    <row r="553" spans="1:5" ht="15.75">
      <c r="A553" s="129"/>
      <c r="B553" s="273"/>
      <c r="C553" s="98"/>
      <c r="D553" s="98"/>
      <c r="E553" s="275"/>
    </row>
    <row r="554" spans="1:5" ht="15.75">
      <c r="A554" s="129"/>
      <c r="B554" s="273"/>
      <c r="C554" s="98"/>
      <c r="D554" s="98"/>
      <c r="E554" s="275"/>
    </row>
    <row r="555" spans="1:5" ht="15.75">
      <c r="A555" s="129"/>
      <c r="B555" s="273"/>
      <c r="C555" s="98"/>
      <c r="D555" s="98"/>
      <c r="E555" s="275"/>
    </row>
    <row r="556" spans="1:5" ht="15.75">
      <c r="A556" s="129"/>
      <c r="B556" s="273"/>
      <c r="C556" s="98"/>
      <c r="D556" s="98"/>
      <c r="E556" s="275"/>
    </row>
    <row r="557" spans="1:5" ht="15.75">
      <c r="A557" s="129"/>
      <c r="B557" s="273"/>
      <c r="C557" s="98"/>
      <c r="D557" s="98"/>
      <c r="E557" s="275"/>
    </row>
    <row r="558" spans="1:5" ht="15.75">
      <c r="A558" s="129"/>
      <c r="B558" s="273"/>
      <c r="C558" s="98"/>
      <c r="D558" s="98"/>
      <c r="E558" s="275"/>
    </row>
    <row r="559" spans="1:5" ht="15.75">
      <c r="A559" s="129"/>
      <c r="B559" s="273"/>
      <c r="C559" s="98"/>
      <c r="D559" s="98"/>
      <c r="E559" s="275"/>
    </row>
    <row r="560" spans="1:5" ht="15.75">
      <c r="A560" s="129"/>
      <c r="B560" s="273"/>
      <c r="C560" s="98"/>
      <c r="D560" s="98"/>
      <c r="E560" s="275"/>
    </row>
    <row r="561" spans="1:5" ht="15.75">
      <c r="A561" s="129"/>
      <c r="B561" s="273"/>
      <c r="C561" s="98"/>
      <c r="D561" s="98"/>
      <c r="E561" s="275"/>
    </row>
    <row r="562" spans="1:5" ht="15.75">
      <c r="A562" s="129"/>
      <c r="B562" s="273"/>
      <c r="C562" s="98"/>
      <c r="D562" s="98"/>
      <c r="E562" s="275"/>
    </row>
    <row r="563" spans="1:5" ht="15.75">
      <c r="A563" s="129"/>
      <c r="B563" s="273"/>
      <c r="C563" s="98"/>
      <c r="D563" s="98"/>
      <c r="E563" s="275"/>
    </row>
    <row r="564" spans="1:5" ht="15.75">
      <c r="A564" s="129"/>
      <c r="B564" s="273"/>
      <c r="C564" s="98"/>
      <c r="D564" s="98"/>
      <c r="E564" s="275"/>
    </row>
    <row r="565" spans="1:5" ht="15.75">
      <c r="A565" s="129"/>
      <c r="B565" s="273"/>
      <c r="C565" s="98"/>
      <c r="D565" s="98"/>
      <c r="E565" s="275"/>
    </row>
    <row r="566" spans="1:5" ht="15.75">
      <c r="A566" s="129"/>
      <c r="B566" s="273"/>
      <c r="C566" s="98"/>
      <c r="D566" s="98"/>
      <c r="E566" s="275"/>
    </row>
    <row r="567" spans="1:5" ht="15.75">
      <c r="A567" s="129"/>
      <c r="B567" s="273"/>
      <c r="C567" s="98"/>
      <c r="D567" s="98"/>
      <c r="E567" s="275"/>
    </row>
    <row r="568" spans="1:5" ht="15.75">
      <c r="A568" s="129"/>
      <c r="B568" s="273"/>
      <c r="C568" s="98"/>
      <c r="D568" s="98"/>
      <c r="E568" s="275"/>
    </row>
    <row r="569" spans="1:5" ht="15.75">
      <c r="A569" s="129"/>
      <c r="B569" s="273"/>
      <c r="C569" s="98"/>
      <c r="D569" s="98"/>
      <c r="E569" s="275"/>
    </row>
    <row r="570" spans="1:5" ht="15.75">
      <c r="A570" s="129"/>
      <c r="B570" s="273"/>
      <c r="C570" s="98"/>
      <c r="D570" s="98"/>
      <c r="E570" s="275"/>
    </row>
    <row r="571" spans="1:5" ht="15.75">
      <c r="A571" s="129"/>
      <c r="B571" s="273"/>
      <c r="C571" s="98"/>
      <c r="D571" s="98"/>
      <c r="E571" s="275"/>
    </row>
    <row r="572" spans="1:5" ht="15.75">
      <c r="A572" s="129"/>
      <c r="B572" s="273"/>
      <c r="C572" s="98"/>
      <c r="D572" s="98"/>
      <c r="E572" s="275"/>
    </row>
    <row r="573" spans="1:5" ht="15.75">
      <c r="A573" s="129"/>
      <c r="B573" s="273"/>
      <c r="C573" s="98"/>
      <c r="D573" s="98"/>
      <c r="E573" s="275"/>
    </row>
    <row r="574" spans="1:5" ht="15.75">
      <c r="A574" s="129"/>
      <c r="B574" s="273"/>
      <c r="C574" s="98"/>
      <c r="D574" s="98"/>
      <c r="E574" s="275"/>
    </row>
    <row r="575" spans="1:5" ht="15.75">
      <c r="A575" s="129"/>
      <c r="B575" s="273"/>
      <c r="C575" s="98"/>
      <c r="D575" s="98"/>
      <c r="E575" s="275"/>
    </row>
    <row r="576" spans="1:5" ht="15.75">
      <c r="A576" s="129"/>
      <c r="B576" s="273"/>
      <c r="C576" s="98"/>
      <c r="D576" s="98"/>
      <c r="E576" s="275"/>
    </row>
    <row r="577" spans="1:5" ht="15.75">
      <c r="A577" s="129"/>
      <c r="B577" s="273"/>
      <c r="C577" s="98"/>
      <c r="D577" s="98"/>
      <c r="E577" s="275"/>
    </row>
    <row r="578" spans="1:5" ht="15.75">
      <c r="A578" s="129"/>
      <c r="B578" s="273"/>
      <c r="C578" s="98"/>
      <c r="D578" s="98"/>
      <c r="E578" s="275"/>
    </row>
    <row r="579" spans="1:5" ht="15.75">
      <c r="A579" s="129"/>
      <c r="B579" s="273"/>
      <c r="C579" s="98"/>
      <c r="D579" s="98"/>
      <c r="E579" s="275"/>
    </row>
    <row r="580" spans="1:5" ht="15.75">
      <c r="A580" s="129"/>
      <c r="B580" s="273"/>
      <c r="C580" s="98"/>
      <c r="D580" s="98"/>
      <c r="E580" s="275"/>
    </row>
    <row r="581" spans="1:5" ht="15.75">
      <c r="A581" s="129"/>
      <c r="B581" s="273"/>
      <c r="C581" s="98"/>
      <c r="D581" s="98"/>
      <c r="E581" s="275"/>
    </row>
    <row r="582" spans="1:5" ht="15.75">
      <c r="A582" s="129"/>
      <c r="B582" s="273"/>
      <c r="C582" s="98"/>
      <c r="D582" s="98"/>
      <c r="E582" s="275"/>
    </row>
    <row r="583" spans="1:5" ht="15.75">
      <c r="A583" s="129"/>
      <c r="B583" s="273"/>
      <c r="C583" s="98"/>
      <c r="D583" s="98"/>
      <c r="E583" s="275"/>
    </row>
    <row r="584" spans="1:5" ht="15.75">
      <c r="A584" s="129"/>
      <c r="B584" s="273"/>
      <c r="C584" s="98"/>
      <c r="D584" s="98"/>
      <c r="E584" s="275"/>
    </row>
    <row r="585" spans="1:5" ht="15.75">
      <c r="A585" s="129"/>
      <c r="B585" s="273"/>
      <c r="C585" s="98"/>
      <c r="D585" s="98"/>
      <c r="E585" s="275"/>
    </row>
    <row r="586" spans="1:5" ht="15.75">
      <c r="A586" s="129"/>
      <c r="B586" s="273"/>
      <c r="C586" s="98"/>
      <c r="D586" s="98"/>
      <c r="E586" s="275"/>
    </row>
    <row r="587" spans="1:5" ht="15.75">
      <c r="A587" s="129"/>
      <c r="B587" s="273"/>
      <c r="C587" s="98"/>
      <c r="D587" s="98"/>
      <c r="E587" s="275"/>
    </row>
    <row r="588" spans="1:5" ht="15.75">
      <c r="A588" s="129"/>
      <c r="B588" s="273"/>
      <c r="C588" s="98"/>
      <c r="D588" s="98"/>
      <c r="E588" s="275"/>
    </row>
    <row r="589" spans="1:5" ht="15.75">
      <c r="A589" s="129"/>
      <c r="B589" s="273"/>
      <c r="C589" s="98"/>
      <c r="D589" s="98"/>
      <c r="E589" s="275"/>
    </row>
    <row r="590" spans="1:5" ht="15.75">
      <c r="A590" s="129"/>
      <c r="B590" s="273"/>
      <c r="C590" s="98"/>
      <c r="D590" s="98"/>
      <c r="E590" s="275"/>
    </row>
    <row r="591" spans="1:5" ht="15.75">
      <c r="A591" s="129"/>
      <c r="B591" s="273"/>
      <c r="C591" s="98"/>
      <c r="D591" s="98"/>
      <c r="E591" s="275"/>
    </row>
    <row r="592" spans="1:5" ht="15.75">
      <c r="A592" s="129"/>
      <c r="B592" s="273"/>
      <c r="C592" s="98"/>
      <c r="D592" s="98"/>
      <c r="E592" s="275"/>
    </row>
    <row r="593" spans="1:5" ht="15.75">
      <c r="A593" s="129"/>
      <c r="B593" s="273"/>
      <c r="C593" s="98"/>
      <c r="D593" s="98"/>
      <c r="E593" s="275"/>
    </row>
    <row r="594" spans="1:5" ht="15.75">
      <c r="A594" s="129"/>
      <c r="B594" s="273"/>
      <c r="C594" s="98"/>
      <c r="D594" s="98"/>
      <c r="E594" s="275"/>
    </row>
    <row r="595" spans="1:5" ht="15.75">
      <c r="A595" s="129"/>
      <c r="B595" s="273"/>
      <c r="C595" s="98"/>
      <c r="D595" s="98"/>
      <c r="E595" s="275"/>
    </row>
    <row r="596" spans="1:5" ht="15.75">
      <c r="A596" s="129"/>
      <c r="B596" s="273"/>
      <c r="C596" s="98"/>
      <c r="D596" s="98"/>
      <c r="E596" s="275"/>
    </row>
    <row r="597" spans="1:5" ht="15.75">
      <c r="A597" s="129"/>
      <c r="B597" s="273"/>
      <c r="C597" s="98"/>
      <c r="D597" s="98"/>
      <c r="E597" s="275"/>
    </row>
    <row r="598" spans="1:5" ht="15.75">
      <c r="A598" s="129"/>
      <c r="B598" s="273"/>
      <c r="C598" s="98"/>
      <c r="D598" s="98"/>
      <c r="E598" s="275"/>
    </row>
    <row r="599" spans="1:5" ht="15.75">
      <c r="A599" s="129"/>
      <c r="B599" s="273"/>
      <c r="C599" s="98"/>
      <c r="D599" s="98"/>
      <c r="E599" s="275"/>
    </row>
    <row r="600" spans="1:5" ht="15.75">
      <c r="A600" s="129"/>
      <c r="B600" s="273"/>
      <c r="C600" s="98"/>
      <c r="D600" s="98"/>
      <c r="E600" s="275"/>
    </row>
    <row r="601" spans="1:5" ht="15.75">
      <c r="A601" s="129"/>
      <c r="B601" s="273"/>
      <c r="C601" s="98"/>
      <c r="D601" s="98"/>
      <c r="E601" s="275"/>
    </row>
    <row r="602" spans="1:5" ht="15.75">
      <c r="A602" s="129"/>
      <c r="B602" s="273"/>
      <c r="C602" s="98"/>
      <c r="D602" s="98"/>
      <c r="E602" s="275"/>
    </row>
    <row r="603" spans="1:5" ht="15.75">
      <c r="A603" s="129"/>
      <c r="B603" s="273"/>
      <c r="C603" s="98"/>
      <c r="D603" s="98"/>
      <c r="E603" s="275"/>
    </row>
    <row r="604" spans="1:5" ht="15.75">
      <c r="A604" s="129"/>
      <c r="B604" s="273"/>
      <c r="C604" s="98"/>
      <c r="D604" s="98"/>
      <c r="E604" s="275"/>
    </row>
    <row r="605" spans="1:5" ht="15.75">
      <c r="A605" s="129"/>
      <c r="B605" s="273"/>
      <c r="C605" s="98"/>
      <c r="D605" s="98"/>
      <c r="E605" s="275"/>
    </row>
    <row r="606" spans="1:5" ht="15.75">
      <c r="A606" s="129"/>
      <c r="B606" s="273"/>
      <c r="C606" s="98"/>
      <c r="D606" s="98"/>
      <c r="E606" s="275"/>
    </row>
    <row r="607" spans="1:5" ht="15.75">
      <c r="A607" s="129"/>
      <c r="B607" s="273"/>
      <c r="C607" s="98"/>
      <c r="D607" s="98"/>
      <c r="E607" s="275"/>
    </row>
    <row r="608" spans="1:5" ht="15.75">
      <c r="A608" s="129"/>
      <c r="B608" s="273"/>
      <c r="C608" s="98"/>
      <c r="D608" s="98"/>
      <c r="E608" s="275"/>
    </row>
    <row r="609" spans="1:5" ht="15.75">
      <c r="A609" s="129"/>
      <c r="B609" s="273"/>
      <c r="C609" s="98"/>
      <c r="D609" s="98"/>
      <c r="E609" s="275"/>
    </row>
    <row r="610" spans="1:5" ht="15.75">
      <c r="A610" s="129"/>
      <c r="B610" s="273"/>
      <c r="C610" s="98"/>
      <c r="D610" s="98"/>
      <c r="E610" s="275"/>
    </row>
    <row r="611" spans="1:5" ht="15.75">
      <c r="A611" s="129"/>
      <c r="B611" s="273"/>
      <c r="C611" s="98"/>
      <c r="D611" s="98"/>
      <c r="E611" s="275"/>
    </row>
    <row r="612" spans="1:5" ht="15.75">
      <c r="A612" s="129"/>
      <c r="B612" s="273"/>
      <c r="C612" s="98"/>
      <c r="D612" s="98"/>
      <c r="E612" s="275"/>
    </row>
    <row r="613" spans="1:5" ht="15.75">
      <c r="A613" s="129"/>
      <c r="B613" s="273"/>
      <c r="C613" s="98"/>
      <c r="D613" s="98"/>
      <c r="E613" s="275"/>
    </row>
    <row r="614" spans="1:5" ht="15.75">
      <c r="A614" s="129"/>
      <c r="B614" s="273"/>
      <c r="C614" s="98"/>
      <c r="D614" s="98"/>
      <c r="E614" s="275"/>
    </row>
    <row r="615" spans="1:5" ht="15.75">
      <c r="A615" s="129"/>
      <c r="B615" s="273"/>
      <c r="C615" s="98"/>
      <c r="D615" s="98"/>
      <c r="E615" s="275"/>
    </row>
    <row r="616" spans="1:5" ht="15.75">
      <c r="A616" s="129"/>
      <c r="B616" s="273"/>
      <c r="C616" s="98"/>
      <c r="D616" s="98"/>
      <c r="E616" s="275"/>
    </row>
    <row r="617" spans="1:5" ht="15.75">
      <c r="A617" s="129"/>
      <c r="B617" s="273"/>
      <c r="C617" s="98"/>
      <c r="D617" s="98"/>
      <c r="E617" s="275"/>
    </row>
    <row r="618" spans="1:5" ht="15.75">
      <c r="A618" s="129"/>
      <c r="B618" s="273"/>
      <c r="C618" s="98"/>
      <c r="D618" s="98"/>
      <c r="E618" s="275"/>
    </row>
    <row r="619" spans="1:5" ht="15.75">
      <c r="A619" s="129"/>
      <c r="B619" s="273"/>
      <c r="C619" s="98"/>
      <c r="D619" s="98"/>
      <c r="E619" s="275"/>
    </row>
    <row r="620" spans="1:5" ht="15.75">
      <c r="A620" s="129"/>
      <c r="B620" s="273"/>
      <c r="C620" s="98"/>
      <c r="D620" s="98"/>
      <c r="E620" s="275"/>
    </row>
    <row r="621" spans="1:5" ht="15.75">
      <c r="A621" s="129"/>
      <c r="B621" s="273"/>
      <c r="C621" s="98"/>
      <c r="D621" s="98"/>
      <c r="E621" s="275"/>
    </row>
    <row r="622" spans="1:5" ht="15.75">
      <c r="A622" s="129"/>
      <c r="B622" s="273"/>
      <c r="C622" s="98"/>
      <c r="D622" s="98"/>
      <c r="E622" s="275"/>
    </row>
    <row r="623" spans="1:5" ht="15.75">
      <c r="A623" s="129"/>
      <c r="B623" s="273"/>
      <c r="C623" s="98"/>
      <c r="D623" s="98"/>
      <c r="E623" s="275"/>
    </row>
    <row r="624" spans="1:5" ht="15.75">
      <c r="A624" s="129"/>
      <c r="B624" s="273"/>
      <c r="C624" s="98"/>
      <c r="D624" s="98"/>
      <c r="E624" s="275"/>
    </row>
    <row r="625" spans="1:5" ht="15.75">
      <c r="A625" s="129"/>
      <c r="B625" s="273"/>
      <c r="C625" s="98"/>
      <c r="D625" s="98"/>
      <c r="E625" s="275"/>
    </row>
    <row r="626" spans="1:5" ht="15.75">
      <c r="A626" s="129"/>
      <c r="B626" s="273"/>
      <c r="C626" s="98"/>
      <c r="D626" s="98"/>
      <c r="E626" s="275"/>
    </row>
    <row r="627" spans="1:5" ht="15.75">
      <c r="A627" s="129"/>
      <c r="B627" s="273"/>
      <c r="C627" s="98"/>
      <c r="D627" s="98"/>
      <c r="E627" s="275"/>
    </row>
    <row r="628" spans="1:5" ht="15.75">
      <c r="A628" s="129"/>
      <c r="B628" s="273"/>
      <c r="C628" s="98"/>
      <c r="D628" s="98"/>
      <c r="E628" s="275"/>
    </row>
    <row r="629" spans="1:5" ht="15.75">
      <c r="A629" s="129"/>
      <c r="B629" s="273"/>
      <c r="C629" s="98"/>
      <c r="D629" s="98"/>
      <c r="E629" s="275"/>
    </row>
    <row r="630" spans="1:5" ht="15.75">
      <c r="A630" s="129"/>
      <c r="B630" s="273"/>
      <c r="C630" s="98"/>
      <c r="D630" s="98"/>
      <c r="E630" s="275"/>
    </row>
    <row r="631" spans="1:5" ht="15.75">
      <c r="A631" s="129"/>
      <c r="B631" s="273"/>
      <c r="C631" s="98"/>
      <c r="D631" s="98"/>
      <c r="E631" s="275"/>
    </row>
    <row r="632" spans="1:5" ht="15.75">
      <c r="A632" s="129"/>
      <c r="B632" s="273"/>
      <c r="C632" s="98"/>
      <c r="D632" s="98"/>
      <c r="E632" s="275"/>
    </row>
    <row r="633" spans="1:5" ht="15.75">
      <c r="A633" s="129"/>
      <c r="B633" s="273"/>
      <c r="C633" s="98"/>
      <c r="D633" s="98"/>
      <c r="E633" s="275"/>
    </row>
    <row r="634" spans="1:5" ht="15.75">
      <c r="A634" s="129"/>
      <c r="B634" s="273"/>
      <c r="C634" s="98"/>
      <c r="D634" s="98"/>
      <c r="E634" s="275"/>
    </row>
    <row r="635" spans="1:5" ht="15.75">
      <c r="A635" s="129"/>
      <c r="B635" s="273"/>
      <c r="C635" s="98"/>
      <c r="D635" s="98"/>
      <c r="E635" s="275"/>
    </row>
    <row r="636" spans="1:5" ht="15.75">
      <c r="A636" s="129"/>
      <c r="B636" s="273"/>
      <c r="C636" s="98"/>
      <c r="D636" s="98"/>
      <c r="E636" s="275"/>
    </row>
    <row r="637" spans="1:5" ht="15.75">
      <c r="A637" s="129"/>
      <c r="B637" s="273"/>
      <c r="C637" s="98"/>
      <c r="D637" s="98"/>
      <c r="E637" s="275"/>
    </row>
    <row r="638" spans="1:5" ht="15.75">
      <c r="A638" s="129"/>
      <c r="B638" s="273"/>
      <c r="C638" s="98"/>
      <c r="D638" s="98"/>
      <c r="E638" s="275"/>
    </row>
    <row r="639" spans="1:5" ht="15.75">
      <c r="A639" s="129"/>
      <c r="B639" s="273"/>
      <c r="C639" s="98"/>
      <c r="D639" s="98"/>
      <c r="E639" s="275"/>
    </row>
    <row r="640" spans="1:5" ht="15.75">
      <c r="A640" s="129"/>
      <c r="B640" s="273"/>
      <c r="C640" s="98"/>
      <c r="D640" s="98"/>
      <c r="E640" s="275"/>
    </row>
    <row r="641" spans="1:5" ht="15.75">
      <c r="A641" s="129"/>
      <c r="B641" s="273"/>
      <c r="C641" s="98"/>
      <c r="D641" s="98"/>
      <c r="E641" s="275"/>
    </row>
    <row r="642" spans="1:5" ht="15.75">
      <c r="A642" s="129"/>
      <c r="B642" s="273"/>
      <c r="C642" s="98"/>
      <c r="D642" s="98"/>
      <c r="E642" s="275"/>
    </row>
    <row r="643" spans="1:5" ht="15.75">
      <c r="A643" s="129"/>
      <c r="B643" s="273"/>
      <c r="C643" s="98"/>
      <c r="D643" s="98"/>
      <c r="E643" s="275"/>
    </row>
    <row r="644" spans="1:5" ht="15.75">
      <c r="A644" s="129"/>
      <c r="B644" s="273"/>
      <c r="C644" s="98"/>
      <c r="D644" s="98"/>
      <c r="E644" s="275"/>
    </row>
    <row r="645" spans="1:5" ht="15.75">
      <c r="A645" s="129"/>
      <c r="B645" s="273"/>
      <c r="C645" s="98"/>
      <c r="D645" s="98"/>
      <c r="E645" s="275"/>
    </row>
    <row r="646" spans="1:5" ht="15.75">
      <c r="A646" s="129"/>
      <c r="B646" s="273"/>
      <c r="C646" s="98"/>
      <c r="D646" s="98"/>
      <c r="E646" s="275"/>
    </row>
    <row r="647" spans="1:5" ht="15.75">
      <c r="A647" s="129"/>
      <c r="B647" s="273"/>
      <c r="C647" s="98"/>
      <c r="D647" s="98"/>
      <c r="E647" s="275"/>
    </row>
    <row r="648" spans="1:5" ht="15.75">
      <c r="A648" s="129"/>
      <c r="B648" s="273"/>
      <c r="C648" s="98"/>
      <c r="D648" s="98"/>
      <c r="E648" s="275"/>
    </row>
    <row r="649" spans="1:5" ht="15.75">
      <c r="A649" s="129"/>
      <c r="B649" s="273"/>
      <c r="C649" s="98"/>
      <c r="D649" s="98"/>
      <c r="E649" s="275"/>
    </row>
    <row r="650" spans="1:5" ht="15.75">
      <c r="A650" s="129"/>
      <c r="B650" s="273"/>
      <c r="C650" s="98"/>
      <c r="D650" s="98"/>
      <c r="E650" s="275"/>
    </row>
    <row r="651" spans="1:5" ht="15.75">
      <c r="A651" s="129"/>
      <c r="B651" s="273"/>
      <c r="C651" s="98"/>
      <c r="D651" s="98"/>
      <c r="E651" s="275"/>
    </row>
    <row r="652" spans="1:5" ht="15.75">
      <c r="A652" s="129"/>
      <c r="B652" s="273"/>
      <c r="C652" s="98"/>
      <c r="D652" s="98"/>
      <c r="E652" s="275"/>
    </row>
    <row r="653" spans="1:5" ht="15.75">
      <c r="A653" s="129"/>
      <c r="B653" s="273"/>
      <c r="C653" s="98"/>
      <c r="D653" s="98"/>
      <c r="E653" s="275"/>
    </row>
    <row r="654" spans="1:5" ht="15.75">
      <c r="A654" s="129"/>
      <c r="B654" s="273"/>
      <c r="C654" s="98"/>
      <c r="D654" s="98"/>
      <c r="E654" s="275"/>
    </row>
    <row r="655" spans="1:5" ht="15.75">
      <c r="A655" s="129"/>
      <c r="B655" s="273"/>
      <c r="C655" s="98"/>
      <c r="D655" s="98"/>
      <c r="E655" s="275"/>
    </row>
    <row r="656" spans="1:5" ht="15.75">
      <c r="A656" s="129"/>
      <c r="B656" s="273"/>
      <c r="C656" s="98"/>
      <c r="D656" s="98"/>
      <c r="E656" s="275"/>
    </row>
    <row r="657" spans="1:5" ht="15.75">
      <c r="A657" s="129"/>
      <c r="B657" s="273"/>
      <c r="C657" s="98"/>
      <c r="D657" s="98"/>
      <c r="E657" s="275"/>
    </row>
    <row r="658" spans="1:5" ht="15.75">
      <c r="A658" s="129"/>
      <c r="B658" s="273"/>
      <c r="C658" s="98"/>
      <c r="D658" s="98"/>
      <c r="E658" s="275"/>
    </row>
    <row r="659" spans="1:5" ht="15.75">
      <c r="A659" s="129"/>
      <c r="B659" s="273"/>
      <c r="C659" s="98"/>
      <c r="D659" s="98"/>
      <c r="E659" s="275"/>
    </row>
    <row r="660" spans="1:5" ht="15.75">
      <c r="A660" s="129"/>
      <c r="B660" s="273"/>
      <c r="C660" s="98"/>
      <c r="D660" s="98"/>
      <c r="E660" s="275"/>
    </row>
    <row r="661" spans="1:5" ht="15.75">
      <c r="A661" s="129"/>
      <c r="B661" s="273"/>
      <c r="C661" s="98"/>
      <c r="D661" s="98"/>
      <c r="E661" s="275"/>
    </row>
    <row r="662" spans="1:5" ht="15.75">
      <c r="A662" s="129"/>
      <c r="B662" s="273"/>
      <c r="C662" s="98"/>
      <c r="D662" s="98"/>
      <c r="E662" s="275"/>
    </row>
    <row r="663" spans="1:5" ht="15.75">
      <c r="A663" s="129"/>
      <c r="B663" s="273"/>
      <c r="C663" s="98"/>
      <c r="D663" s="98"/>
      <c r="E663" s="275"/>
    </row>
    <row r="664" spans="1:5" ht="15.75">
      <c r="A664" s="129"/>
      <c r="B664" s="273"/>
      <c r="C664" s="98"/>
      <c r="D664" s="98"/>
      <c r="E664" s="275"/>
    </row>
    <row r="665" spans="1:5" ht="15.75">
      <c r="A665" s="129"/>
      <c r="B665" s="273"/>
      <c r="C665" s="98"/>
      <c r="D665" s="98"/>
      <c r="E665" s="275"/>
    </row>
    <row r="666" spans="1:5" ht="15.75">
      <c r="A666" s="129"/>
      <c r="B666" s="273"/>
      <c r="C666" s="98"/>
      <c r="D666" s="98"/>
      <c r="E666" s="275"/>
    </row>
    <row r="667" spans="1:5" ht="15.75">
      <c r="A667" s="129"/>
      <c r="B667" s="273"/>
      <c r="C667" s="98"/>
      <c r="D667" s="98"/>
      <c r="E667" s="275"/>
    </row>
    <row r="668" spans="1:5" ht="15.75">
      <c r="A668" s="129"/>
      <c r="B668" s="273"/>
      <c r="C668" s="98"/>
      <c r="D668" s="98"/>
      <c r="E668" s="275"/>
    </row>
    <row r="669" spans="1:5" ht="15.75">
      <c r="A669" s="129"/>
      <c r="B669" s="273"/>
      <c r="C669" s="98"/>
      <c r="D669" s="98"/>
      <c r="E669" s="275"/>
    </row>
    <row r="670" spans="1:5" ht="15.75">
      <c r="A670" s="129"/>
      <c r="B670" s="273"/>
      <c r="C670" s="98"/>
      <c r="D670" s="98"/>
      <c r="E670" s="275"/>
    </row>
    <row r="671" spans="1:5" ht="15.75">
      <c r="A671" s="129"/>
      <c r="B671" s="273"/>
      <c r="C671" s="98"/>
      <c r="D671" s="98"/>
      <c r="E671" s="275"/>
    </row>
    <row r="672" spans="1:5" ht="15.75">
      <c r="A672" s="129"/>
      <c r="B672" s="273"/>
      <c r="C672" s="98"/>
      <c r="D672" s="98"/>
      <c r="E672" s="275"/>
    </row>
    <row r="673" spans="1:5" ht="15.75">
      <c r="A673" s="129"/>
      <c r="B673" s="273"/>
      <c r="C673" s="98"/>
      <c r="D673" s="98"/>
      <c r="E673" s="275"/>
    </row>
    <row r="674" spans="1:5" ht="15.75">
      <c r="A674" s="129"/>
      <c r="B674" s="273"/>
      <c r="C674" s="98"/>
      <c r="D674" s="98"/>
      <c r="E674" s="275"/>
    </row>
    <row r="675" spans="1:5" ht="15.75">
      <c r="A675" s="129"/>
      <c r="B675" s="273"/>
      <c r="C675" s="98"/>
      <c r="D675" s="98"/>
      <c r="E675" s="275"/>
    </row>
    <row r="676" spans="1:5" ht="15.75">
      <c r="A676" s="129"/>
      <c r="B676" s="273"/>
      <c r="C676" s="98"/>
      <c r="D676" s="98"/>
      <c r="E676" s="275"/>
    </row>
    <row r="677" spans="1:5" ht="15.75">
      <c r="A677" s="129"/>
      <c r="B677" s="273"/>
      <c r="C677" s="98"/>
      <c r="D677" s="98"/>
      <c r="E677" s="275"/>
    </row>
    <row r="678" spans="1:5" ht="15.75">
      <c r="A678" s="129"/>
      <c r="B678" s="273"/>
      <c r="C678" s="98"/>
      <c r="D678" s="98"/>
      <c r="E678" s="275"/>
    </row>
    <row r="679" spans="1:5" ht="15.75">
      <c r="A679" s="129"/>
      <c r="B679" s="273"/>
      <c r="C679" s="98"/>
      <c r="D679" s="98"/>
      <c r="E679" s="275"/>
    </row>
    <row r="680" spans="1:5" ht="15.75">
      <c r="A680" s="129"/>
      <c r="B680" s="273"/>
      <c r="C680" s="98"/>
      <c r="D680" s="98"/>
      <c r="E680" s="275"/>
    </row>
    <row r="681" spans="1:5" ht="15.75">
      <c r="A681" s="129"/>
      <c r="B681" s="273"/>
      <c r="C681" s="98"/>
      <c r="D681" s="98"/>
      <c r="E681" s="275"/>
    </row>
    <row r="682" spans="1:5" ht="15.75">
      <c r="A682" s="129"/>
      <c r="B682" s="273"/>
      <c r="C682" s="98"/>
      <c r="D682" s="98"/>
      <c r="E682" s="275"/>
    </row>
    <row r="683" spans="1:5" ht="15.75">
      <c r="A683" s="129"/>
      <c r="B683" s="273"/>
      <c r="C683" s="98"/>
      <c r="D683" s="98"/>
      <c r="E683" s="275"/>
    </row>
    <row r="684" spans="1:5" ht="15.75">
      <c r="A684" s="129"/>
      <c r="B684" s="273"/>
      <c r="C684" s="98"/>
      <c r="D684" s="98"/>
      <c r="E684" s="275"/>
    </row>
    <row r="685" spans="1:5" ht="15.75">
      <c r="A685" s="129"/>
      <c r="B685" s="273"/>
      <c r="C685" s="98"/>
      <c r="D685" s="98"/>
      <c r="E685" s="275"/>
    </row>
    <row r="686" spans="1:5" ht="15.75">
      <c r="A686" s="129"/>
      <c r="B686" s="273"/>
      <c r="C686" s="98"/>
      <c r="D686" s="98"/>
      <c r="E686" s="275"/>
    </row>
    <row r="687" spans="1:5" ht="15.75">
      <c r="A687" s="129"/>
      <c r="B687" s="273"/>
      <c r="C687" s="98"/>
      <c r="D687" s="98"/>
      <c r="E687" s="275"/>
    </row>
    <row r="688" spans="1:5" ht="15.75">
      <c r="A688" s="129"/>
      <c r="B688" s="273"/>
      <c r="C688" s="98"/>
      <c r="D688" s="98"/>
      <c r="E688" s="275"/>
    </row>
    <row r="689" spans="1:5" ht="15.75">
      <c r="A689" s="129"/>
      <c r="B689" s="273"/>
      <c r="C689" s="98"/>
      <c r="D689" s="98"/>
      <c r="E689" s="275"/>
    </row>
    <row r="690" spans="1:5" ht="15.75">
      <c r="A690" s="129"/>
      <c r="B690" s="273"/>
      <c r="C690" s="98"/>
      <c r="D690" s="98"/>
      <c r="E690" s="275"/>
    </row>
    <row r="691" spans="1:5" ht="15.75">
      <c r="A691" s="129"/>
      <c r="B691" s="273"/>
      <c r="C691" s="98"/>
      <c r="D691" s="98"/>
      <c r="E691" s="275"/>
    </row>
    <row r="692" spans="1:5" ht="15.75">
      <c r="A692" s="129"/>
      <c r="B692" s="273"/>
      <c r="C692" s="98"/>
      <c r="D692" s="98"/>
      <c r="E692" s="275"/>
    </row>
    <row r="693" spans="1:5" ht="15.75">
      <c r="A693" s="129"/>
      <c r="B693" s="273"/>
      <c r="C693" s="98"/>
      <c r="D693" s="98"/>
      <c r="E693" s="275"/>
    </row>
    <row r="694" spans="1:5" ht="15.75">
      <c r="A694" s="129"/>
      <c r="B694" s="273"/>
      <c r="C694" s="98"/>
      <c r="D694" s="98"/>
      <c r="E694" s="275"/>
    </row>
    <row r="695" spans="1:5" ht="15.75">
      <c r="A695" s="129"/>
      <c r="B695" s="273"/>
      <c r="C695" s="98"/>
      <c r="D695" s="98"/>
      <c r="E695" s="275"/>
    </row>
    <row r="696" spans="1:5" ht="15.75">
      <c r="A696" s="129"/>
      <c r="B696" s="273"/>
      <c r="C696" s="98"/>
      <c r="D696" s="98"/>
      <c r="E696" s="275"/>
    </row>
    <row r="697" spans="1:5" ht="15.75">
      <c r="A697" s="129"/>
      <c r="B697" s="273"/>
      <c r="C697" s="98"/>
      <c r="D697" s="98"/>
      <c r="E697" s="275"/>
    </row>
    <row r="698" spans="1:5" ht="15.75">
      <c r="A698" s="129"/>
      <c r="B698" s="273"/>
      <c r="C698" s="98"/>
      <c r="D698" s="98"/>
      <c r="E698" s="275"/>
    </row>
    <row r="699" spans="1:5" ht="15.75">
      <c r="A699" s="129"/>
      <c r="B699" s="273"/>
      <c r="C699" s="98"/>
      <c r="D699" s="98"/>
      <c r="E699" s="275"/>
    </row>
    <row r="700" spans="1:5" ht="15.75">
      <c r="A700" s="129"/>
      <c r="B700" s="273"/>
      <c r="C700" s="98"/>
      <c r="D700" s="98"/>
      <c r="E700" s="275"/>
    </row>
    <row r="701" spans="1:5" ht="15.75">
      <c r="A701" s="129"/>
      <c r="B701" s="273"/>
      <c r="C701" s="98"/>
      <c r="D701" s="98"/>
      <c r="E701" s="275"/>
    </row>
    <row r="702" spans="1:5" ht="15.75">
      <c r="A702" s="129"/>
      <c r="B702" s="273"/>
      <c r="C702" s="98"/>
      <c r="D702" s="98"/>
      <c r="E702" s="275"/>
    </row>
    <row r="703" spans="1:5" ht="15.75">
      <c r="A703" s="129"/>
      <c r="B703" s="273"/>
      <c r="C703" s="98"/>
      <c r="D703" s="98"/>
      <c r="E703" s="275"/>
    </row>
    <row r="704" spans="1:5" ht="15.75">
      <c r="A704" s="129"/>
      <c r="B704" s="273"/>
      <c r="C704" s="98"/>
      <c r="D704" s="98"/>
      <c r="E704" s="275"/>
    </row>
    <row r="705" spans="1:5" ht="15.75">
      <c r="A705" s="129"/>
      <c r="B705" s="273"/>
      <c r="C705" s="98"/>
      <c r="D705" s="98"/>
      <c r="E705" s="275"/>
    </row>
    <row r="706" spans="1:5" ht="15.75">
      <c r="A706" s="129"/>
      <c r="B706" s="273"/>
      <c r="C706" s="98"/>
      <c r="D706" s="98"/>
      <c r="E706" s="275"/>
    </row>
    <row r="707" spans="1:5" ht="15.75">
      <c r="A707" s="129"/>
      <c r="B707" s="273"/>
      <c r="C707" s="98"/>
      <c r="D707" s="98"/>
      <c r="E707" s="275"/>
    </row>
    <row r="708" spans="1:5" ht="15.75">
      <c r="A708" s="129"/>
      <c r="B708" s="273"/>
      <c r="C708" s="98"/>
      <c r="D708" s="98"/>
      <c r="E708" s="275"/>
    </row>
    <row r="709" spans="1:5" ht="15.75">
      <c r="A709" s="129"/>
      <c r="B709" s="273"/>
      <c r="C709" s="98"/>
      <c r="D709" s="98"/>
      <c r="E709" s="275"/>
    </row>
    <row r="710" spans="1:5" ht="15.75">
      <c r="A710" s="129"/>
      <c r="B710" s="273"/>
      <c r="C710" s="98"/>
      <c r="D710" s="98"/>
      <c r="E710" s="275"/>
    </row>
    <row r="711" spans="1:5" ht="15.75">
      <c r="A711" s="129"/>
      <c r="B711" s="273"/>
      <c r="C711" s="98"/>
      <c r="D711" s="98"/>
      <c r="E711" s="275"/>
    </row>
    <row r="712" spans="1:5" ht="15.75">
      <c r="A712" s="129"/>
      <c r="B712" s="273"/>
      <c r="C712" s="98"/>
      <c r="D712" s="98"/>
      <c r="E712" s="275"/>
    </row>
    <row r="713" spans="1:5" ht="15.75">
      <c r="A713" s="129"/>
      <c r="B713" s="273"/>
      <c r="C713" s="98"/>
      <c r="D713" s="98"/>
      <c r="E713" s="275"/>
    </row>
    <row r="714" spans="1:5" ht="15.75">
      <c r="A714" s="129"/>
      <c r="B714" s="273"/>
      <c r="C714" s="98"/>
      <c r="D714" s="98"/>
      <c r="E714" s="275"/>
    </row>
    <row r="715" spans="1:5" ht="15.75">
      <c r="A715" s="129"/>
      <c r="B715" s="273"/>
      <c r="C715" s="98"/>
      <c r="D715" s="98"/>
      <c r="E715" s="275"/>
    </row>
    <row r="716" spans="1:5" ht="15.75">
      <c r="A716" s="129"/>
      <c r="B716" s="273"/>
      <c r="C716" s="98"/>
      <c r="D716" s="98"/>
      <c r="E716" s="275"/>
    </row>
    <row r="717" spans="1:5" ht="15.75">
      <c r="A717" s="129"/>
      <c r="B717" s="273"/>
      <c r="C717" s="98"/>
      <c r="D717" s="98"/>
      <c r="E717" s="275"/>
    </row>
    <row r="718" spans="1:5" ht="15.75">
      <c r="A718" s="129"/>
      <c r="B718" s="273"/>
      <c r="C718" s="98"/>
      <c r="D718" s="98"/>
      <c r="E718" s="275"/>
    </row>
    <row r="719" spans="1:5" ht="15.75">
      <c r="A719" s="129"/>
      <c r="B719" s="273"/>
      <c r="C719" s="98"/>
      <c r="D719" s="98"/>
      <c r="E719" s="275"/>
    </row>
    <row r="720" spans="1:5" ht="15.75">
      <c r="A720" s="129"/>
      <c r="B720" s="273"/>
      <c r="C720" s="98"/>
      <c r="D720" s="98"/>
      <c r="E720" s="275"/>
    </row>
    <row r="721" spans="1:5" ht="15.75">
      <c r="A721" s="129"/>
      <c r="B721" s="273"/>
      <c r="C721" s="98"/>
      <c r="D721" s="98"/>
      <c r="E721" s="275"/>
    </row>
    <row r="722" spans="1:5" ht="15.75">
      <c r="A722" s="129"/>
      <c r="B722" s="273"/>
      <c r="C722" s="98"/>
      <c r="D722" s="98"/>
      <c r="E722" s="275"/>
    </row>
    <row r="723" spans="1:5" ht="15.75">
      <c r="A723" s="129"/>
      <c r="B723" s="273"/>
      <c r="C723" s="98"/>
      <c r="D723" s="98"/>
      <c r="E723" s="275"/>
    </row>
    <row r="724" spans="1:5" ht="15.75">
      <c r="A724" s="129"/>
      <c r="B724" s="273"/>
      <c r="C724" s="98"/>
      <c r="D724" s="98"/>
      <c r="E724" s="275"/>
    </row>
    <row r="725" spans="1:5" ht="15.75">
      <c r="A725" s="129"/>
      <c r="B725" s="273"/>
      <c r="C725" s="98"/>
      <c r="D725" s="98"/>
      <c r="E725" s="275"/>
    </row>
    <row r="726" spans="1:5" ht="15.75">
      <c r="A726" s="129"/>
      <c r="B726" s="273"/>
      <c r="C726" s="98"/>
      <c r="D726" s="98"/>
      <c r="E726" s="275"/>
    </row>
    <row r="727" spans="1:5" ht="15.75">
      <c r="A727" s="129"/>
      <c r="B727" s="273"/>
      <c r="C727" s="98"/>
      <c r="D727" s="98"/>
      <c r="E727" s="275"/>
    </row>
    <row r="728" spans="1:5" ht="15.75">
      <c r="A728" s="129"/>
      <c r="B728" s="273"/>
      <c r="C728" s="98"/>
      <c r="D728" s="98"/>
      <c r="E728" s="275"/>
    </row>
    <row r="729" spans="1:5" ht="15.75">
      <c r="A729" s="129"/>
      <c r="B729" s="273"/>
      <c r="C729" s="98"/>
      <c r="D729" s="98"/>
      <c r="E729" s="275"/>
    </row>
    <row r="730" spans="1:5" ht="15.75">
      <c r="A730" s="129"/>
      <c r="B730" s="273"/>
      <c r="C730" s="98"/>
      <c r="D730" s="98"/>
      <c r="E730" s="275"/>
    </row>
    <row r="731" spans="1:5" ht="15.75">
      <c r="A731" s="129"/>
      <c r="B731" s="273"/>
      <c r="C731" s="98"/>
      <c r="D731" s="98"/>
      <c r="E731" s="275"/>
    </row>
    <row r="732" spans="1:5" ht="15.75">
      <c r="A732" s="129"/>
      <c r="B732" s="273"/>
      <c r="C732" s="98"/>
      <c r="D732" s="98"/>
      <c r="E732" s="275"/>
    </row>
    <row r="733" spans="1:5" ht="15.75">
      <c r="A733" s="129"/>
      <c r="B733" s="273"/>
      <c r="C733" s="98"/>
      <c r="D733" s="98"/>
      <c r="E733" s="275"/>
    </row>
    <row r="734" spans="1:5" ht="15.75">
      <c r="A734" s="129"/>
      <c r="B734" s="273"/>
      <c r="C734" s="98"/>
      <c r="D734" s="98"/>
      <c r="E734" s="275"/>
    </row>
    <row r="735" spans="1:5" ht="15.75">
      <c r="A735" s="129"/>
      <c r="B735" s="273"/>
      <c r="C735" s="98"/>
      <c r="D735" s="98"/>
      <c r="E735" s="275"/>
    </row>
    <row r="736" spans="1:5" ht="15.75">
      <c r="A736" s="129"/>
      <c r="B736" s="273"/>
      <c r="C736" s="98"/>
      <c r="D736" s="98"/>
      <c r="E736" s="275"/>
    </row>
    <row r="737" spans="1:5" ht="15.75">
      <c r="A737" s="129"/>
      <c r="B737" s="273"/>
      <c r="C737" s="98"/>
      <c r="D737" s="98"/>
      <c r="E737" s="275"/>
    </row>
    <row r="738" spans="1:5" ht="15.75">
      <c r="A738" s="129"/>
      <c r="B738" s="273"/>
      <c r="C738" s="98"/>
      <c r="D738" s="98"/>
      <c r="E738" s="275"/>
    </row>
    <row r="739" spans="1:5" ht="15.75">
      <c r="A739" s="129"/>
      <c r="B739" s="273"/>
      <c r="C739" s="98"/>
      <c r="D739" s="98"/>
      <c r="E739" s="275"/>
    </row>
    <row r="740" spans="1:5" ht="15.75">
      <c r="A740" s="129"/>
      <c r="B740" s="273"/>
      <c r="C740" s="98"/>
      <c r="D740" s="98"/>
      <c r="E740" s="275"/>
    </row>
    <row r="741" spans="1:5" ht="15.75">
      <c r="A741" s="129"/>
      <c r="B741" s="273"/>
      <c r="C741" s="98"/>
      <c r="D741" s="98"/>
      <c r="E741" s="275"/>
    </row>
    <row r="742" spans="1:5" ht="15.75">
      <c r="A742" s="129"/>
      <c r="B742" s="273"/>
      <c r="C742" s="98"/>
      <c r="D742" s="98"/>
      <c r="E742" s="275"/>
    </row>
    <row r="743" spans="1:5" ht="15.75">
      <c r="A743" s="129"/>
      <c r="B743" s="273"/>
      <c r="C743" s="98"/>
      <c r="D743" s="98"/>
      <c r="E743" s="275"/>
    </row>
    <row r="744" spans="1:5" ht="15.75">
      <c r="A744" s="129"/>
      <c r="B744" s="273"/>
      <c r="C744" s="98"/>
      <c r="D744" s="98"/>
      <c r="E744" s="275"/>
    </row>
    <row r="745" spans="1:5" ht="15.75">
      <c r="A745" s="129"/>
      <c r="B745" s="273"/>
      <c r="C745" s="98"/>
      <c r="D745" s="98"/>
      <c r="E745" s="275"/>
    </row>
    <row r="746" spans="1:5" ht="15.75">
      <c r="A746" s="129"/>
      <c r="B746" s="273"/>
      <c r="C746" s="98"/>
      <c r="D746" s="98"/>
      <c r="E746" s="275"/>
    </row>
    <row r="747" spans="1:5" ht="15.75">
      <c r="A747" s="129"/>
      <c r="B747" s="273"/>
      <c r="C747" s="98"/>
      <c r="D747" s="98"/>
      <c r="E747" s="275"/>
    </row>
    <row r="748" spans="1:5" ht="15.75">
      <c r="A748" s="129"/>
      <c r="B748" s="273"/>
      <c r="C748" s="98"/>
      <c r="D748" s="98"/>
      <c r="E748" s="275"/>
    </row>
    <row r="749" spans="1:5" ht="15.75">
      <c r="A749" s="129"/>
      <c r="B749" s="273"/>
      <c r="C749" s="98"/>
      <c r="D749" s="98"/>
      <c r="E749" s="275"/>
    </row>
    <row r="750" spans="1:5" ht="15.75">
      <c r="A750" s="129"/>
      <c r="B750" s="273"/>
      <c r="C750" s="98"/>
      <c r="D750" s="98"/>
      <c r="E750" s="275"/>
    </row>
    <row r="751" spans="1:5" ht="15.75">
      <c r="A751" s="129"/>
      <c r="B751" s="273"/>
      <c r="C751" s="98"/>
      <c r="D751" s="98"/>
      <c r="E751" s="275"/>
    </row>
    <row r="752" spans="1:5" ht="15.75">
      <c r="A752" s="129"/>
      <c r="B752" s="273"/>
      <c r="C752" s="98"/>
      <c r="D752" s="98"/>
      <c r="E752" s="275"/>
    </row>
    <row r="753" spans="1:5" ht="15.75">
      <c r="A753" s="129"/>
      <c r="B753" s="273"/>
      <c r="C753" s="98"/>
      <c r="D753" s="98"/>
      <c r="E753" s="275"/>
    </row>
    <row r="754" spans="1:5" ht="15.75">
      <c r="A754" s="129"/>
      <c r="B754" s="273"/>
      <c r="C754" s="98"/>
      <c r="D754" s="98"/>
      <c r="E754" s="275"/>
    </row>
    <row r="755" spans="1:5" ht="15.75">
      <c r="A755" s="129"/>
      <c r="B755" s="273"/>
      <c r="C755" s="98"/>
      <c r="D755" s="98"/>
      <c r="E755" s="275"/>
    </row>
    <row r="756" spans="1:5" ht="15.75">
      <c r="A756" s="129"/>
      <c r="B756" s="273"/>
      <c r="C756" s="98"/>
      <c r="D756" s="98"/>
      <c r="E756" s="275"/>
    </row>
    <row r="757" spans="1:5" ht="15.75">
      <c r="A757" s="129"/>
      <c r="B757" s="273"/>
      <c r="C757" s="98"/>
      <c r="D757" s="98"/>
      <c r="E757" s="275"/>
    </row>
    <row r="758" spans="1:5" ht="15.75">
      <c r="A758" s="129"/>
      <c r="B758" s="273"/>
      <c r="C758" s="98"/>
      <c r="D758" s="98"/>
      <c r="E758" s="275"/>
    </row>
    <row r="759" spans="1:5" ht="15.75">
      <c r="A759" s="129"/>
      <c r="B759" s="273"/>
      <c r="C759" s="98"/>
      <c r="D759" s="98"/>
      <c r="E759" s="275"/>
    </row>
    <row r="760" spans="1:5" ht="15.75">
      <c r="A760" s="129"/>
      <c r="B760" s="273"/>
      <c r="C760" s="98"/>
      <c r="D760" s="98"/>
      <c r="E760" s="275"/>
    </row>
    <row r="761" spans="1:5" ht="15.75">
      <c r="A761" s="129"/>
      <c r="B761" s="273"/>
      <c r="C761" s="98"/>
      <c r="D761" s="98"/>
      <c r="E761" s="275"/>
    </row>
    <row r="762" spans="1:5" ht="15.75">
      <c r="A762" s="129"/>
      <c r="B762" s="273"/>
      <c r="C762" s="98"/>
      <c r="D762" s="98"/>
      <c r="E762" s="275"/>
    </row>
    <row r="763" spans="1:5" ht="15.75">
      <c r="A763" s="129"/>
      <c r="B763" s="273"/>
      <c r="C763" s="98"/>
      <c r="D763" s="98"/>
      <c r="E763" s="275"/>
    </row>
    <row r="764" spans="1:5" ht="15.75">
      <c r="A764" s="129"/>
      <c r="B764" s="273"/>
      <c r="C764" s="98"/>
      <c r="D764" s="98"/>
      <c r="E764" s="275"/>
    </row>
    <row r="765" spans="1:5" ht="15.75">
      <c r="A765" s="129"/>
      <c r="B765" s="273"/>
      <c r="C765" s="98"/>
      <c r="D765" s="98"/>
      <c r="E765" s="275"/>
    </row>
    <row r="766" spans="1:5" ht="15.75">
      <c r="A766" s="129"/>
      <c r="B766" s="273"/>
      <c r="C766" s="98"/>
      <c r="D766" s="98"/>
      <c r="E766" s="275"/>
    </row>
    <row r="767" spans="1:5" ht="15.75">
      <c r="A767" s="129"/>
      <c r="B767" s="273"/>
      <c r="C767" s="98"/>
      <c r="D767" s="98"/>
      <c r="E767" s="275"/>
    </row>
    <row r="768" spans="1:5" ht="15.75">
      <c r="A768" s="129"/>
      <c r="B768" s="273"/>
      <c r="C768" s="98"/>
      <c r="D768" s="98"/>
      <c r="E768" s="275"/>
    </row>
    <row r="769" spans="1:5" ht="15.75">
      <c r="A769" s="129"/>
      <c r="B769" s="273"/>
      <c r="C769" s="98"/>
      <c r="D769" s="98"/>
      <c r="E769" s="275"/>
    </row>
    <row r="770" spans="1:5" ht="15.75">
      <c r="A770" s="129"/>
      <c r="B770" s="273"/>
      <c r="C770" s="98"/>
      <c r="D770" s="98"/>
      <c r="E770" s="275"/>
    </row>
    <row r="771" spans="1:5" ht="15.75">
      <c r="A771" s="129"/>
      <c r="B771" s="273"/>
      <c r="C771" s="98"/>
      <c r="D771" s="98"/>
      <c r="E771" s="275"/>
    </row>
    <row r="772" spans="1:5" ht="15.75">
      <c r="A772" s="129"/>
      <c r="B772" s="273"/>
      <c r="C772" s="98"/>
      <c r="D772" s="98"/>
      <c r="E772" s="275"/>
    </row>
    <row r="773" spans="1:5" ht="15.75">
      <c r="A773" s="129"/>
      <c r="B773" s="273"/>
      <c r="C773" s="98"/>
      <c r="D773" s="98"/>
      <c r="E773" s="275"/>
    </row>
    <row r="774" spans="1:5" ht="15.75">
      <c r="A774" s="129"/>
      <c r="B774" s="273"/>
      <c r="C774" s="98"/>
      <c r="D774" s="98"/>
      <c r="E774" s="275"/>
    </row>
    <row r="775" spans="1:5" ht="15.75">
      <c r="A775" s="129"/>
      <c r="B775" s="273"/>
      <c r="C775" s="98"/>
      <c r="D775" s="98"/>
      <c r="E775" s="275"/>
    </row>
    <row r="776" spans="1:5" ht="15.75">
      <c r="A776" s="129"/>
      <c r="B776" s="273"/>
      <c r="C776" s="98"/>
      <c r="D776" s="98"/>
      <c r="E776" s="275"/>
    </row>
    <row r="777" spans="1:5" ht="15.75">
      <c r="A777" s="129"/>
      <c r="B777" s="273"/>
      <c r="C777" s="98"/>
      <c r="D777" s="98"/>
      <c r="E777" s="275"/>
    </row>
    <row r="778" spans="1:5" ht="15.75">
      <c r="A778" s="129"/>
      <c r="B778" s="273"/>
      <c r="C778" s="98"/>
      <c r="D778" s="98"/>
      <c r="E778" s="275"/>
    </row>
    <row r="779" spans="1:5" ht="15.75">
      <c r="A779" s="129"/>
      <c r="B779" s="273"/>
      <c r="C779" s="98"/>
      <c r="D779" s="98"/>
      <c r="E779" s="275"/>
    </row>
    <row r="780" spans="1:5" ht="15.75">
      <c r="A780" s="129"/>
      <c r="B780" s="273"/>
      <c r="C780" s="98"/>
      <c r="D780" s="98"/>
      <c r="E780" s="275"/>
    </row>
    <row r="781" spans="1:5" ht="15.75">
      <c r="A781" s="129"/>
      <c r="B781" s="273"/>
      <c r="C781" s="98"/>
      <c r="D781" s="98"/>
      <c r="E781" s="275"/>
    </row>
    <row r="782" spans="1:5" ht="15.75">
      <c r="A782" s="129"/>
      <c r="B782" s="273"/>
      <c r="C782" s="98"/>
      <c r="D782" s="98"/>
      <c r="E782" s="275"/>
    </row>
    <row r="783" spans="1:5" ht="15.75">
      <c r="A783" s="129"/>
      <c r="B783" s="273"/>
      <c r="C783" s="98"/>
      <c r="D783" s="98"/>
      <c r="E783" s="275"/>
    </row>
    <row r="784" spans="1:5" ht="15.75">
      <c r="A784" s="129"/>
      <c r="B784" s="273"/>
      <c r="C784" s="98"/>
      <c r="D784" s="98"/>
      <c r="E784" s="275"/>
    </row>
    <row r="785" spans="1:5" ht="15.75">
      <c r="A785" s="129"/>
      <c r="B785" s="273"/>
      <c r="C785" s="98"/>
      <c r="D785" s="98"/>
      <c r="E785" s="275"/>
    </row>
    <row r="786" spans="1:5" ht="15.75">
      <c r="A786" s="129"/>
      <c r="B786" s="273"/>
      <c r="C786" s="98"/>
      <c r="D786" s="98"/>
      <c r="E786" s="275"/>
    </row>
    <row r="787" spans="1:5" ht="15.75">
      <c r="A787" s="129"/>
      <c r="B787" s="273"/>
      <c r="C787" s="98"/>
      <c r="D787" s="98"/>
      <c r="E787" s="275"/>
    </row>
    <row r="788" spans="1:5" ht="15.75">
      <c r="A788" s="129"/>
      <c r="B788" s="273"/>
      <c r="C788" s="98"/>
      <c r="D788" s="98"/>
      <c r="E788" s="275"/>
    </row>
    <row r="789" spans="1:5" ht="15.75">
      <c r="A789" s="129"/>
      <c r="B789" s="273"/>
      <c r="C789" s="98"/>
      <c r="D789" s="98"/>
      <c r="E789" s="275"/>
    </row>
    <row r="790" spans="1:5" ht="15.75">
      <c r="A790" s="129"/>
      <c r="B790" s="273"/>
      <c r="C790" s="98"/>
      <c r="D790" s="98"/>
      <c r="E790" s="275"/>
    </row>
    <row r="791" spans="1:5" ht="15.75">
      <c r="A791" s="129"/>
      <c r="B791" s="273"/>
      <c r="C791" s="98"/>
      <c r="D791" s="98"/>
      <c r="E791" s="275"/>
    </row>
    <row r="792" spans="1:5" ht="15.75">
      <c r="A792" s="129"/>
      <c r="B792" s="273"/>
      <c r="C792" s="98"/>
      <c r="D792" s="98"/>
      <c r="E792" s="275"/>
    </row>
    <row r="793" spans="1:5" ht="15.75">
      <c r="A793" s="129"/>
      <c r="B793" s="273"/>
      <c r="C793" s="98"/>
      <c r="D793" s="98"/>
      <c r="E793" s="275"/>
    </row>
    <row r="794" spans="1:5" ht="15.75">
      <c r="A794" s="129"/>
      <c r="B794" s="273"/>
      <c r="C794" s="98"/>
      <c r="D794" s="98"/>
      <c r="E794" s="275"/>
    </row>
    <row r="795" spans="1:5" ht="15.75">
      <c r="A795" s="129"/>
      <c r="B795" s="273"/>
      <c r="C795" s="98"/>
      <c r="D795" s="98"/>
      <c r="E795" s="275"/>
    </row>
    <row r="796" spans="1:5" ht="15.75">
      <c r="A796" s="129"/>
      <c r="B796" s="273"/>
      <c r="C796" s="98"/>
      <c r="D796" s="98"/>
      <c r="E796" s="275"/>
    </row>
    <row r="797" spans="1:5" ht="15.75">
      <c r="A797" s="129"/>
      <c r="B797" s="273"/>
      <c r="C797" s="98"/>
      <c r="D797" s="98"/>
      <c r="E797" s="275"/>
    </row>
    <row r="798" spans="1:5" ht="15.75">
      <c r="A798" s="129"/>
      <c r="B798" s="273"/>
      <c r="C798" s="98"/>
      <c r="D798" s="98"/>
      <c r="E798" s="275"/>
    </row>
    <row r="799" spans="1:5" ht="15.75">
      <c r="A799" s="129"/>
      <c r="B799" s="273"/>
      <c r="C799" s="98"/>
      <c r="D799" s="98"/>
      <c r="E799" s="275"/>
    </row>
    <row r="800" spans="1:5" ht="15.75">
      <c r="A800" s="129"/>
      <c r="B800" s="273"/>
      <c r="C800" s="98"/>
      <c r="D800" s="98"/>
      <c r="E800" s="275"/>
    </row>
    <row r="801" spans="1:5" ht="15.75">
      <c r="A801" s="129"/>
      <c r="B801" s="273"/>
      <c r="C801" s="98"/>
      <c r="D801" s="98"/>
      <c r="E801" s="275"/>
    </row>
    <row r="802" spans="1:5" ht="15.75">
      <c r="A802" s="129"/>
      <c r="B802" s="273"/>
      <c r="C802" s="98"/>
      <c r="D802" s="98"/>
      <c r="E802" s="275"/>
    </row>
    <row r="803" spans="1:5" ht="15.75">
      <c r="A803" s="129"/>
      <c r="B803" s="273"/>
      <c r="C803" s="98"/>
      <c r="D803" s="98"/>
      <c r="E803" s="275"/>
    </row>
    <row r="804" spans="1:5" ht="15.75">
      <c r="A804" s="129"/>
      <c r="B804" s="273"/>
      <c r="C804" s="98"/>
      <c r="D804" s="98"/>
      <c r="E804" s="275"/>
    </row>
    <row r="805" spans="1:5" ht="15.75">
      <c r="A805" s="129"/>
      <c r="B805" s="273"/>
      <c r="C805" s="98"/>
      <c r="D805" s="98"/>
      <c r="E805" s="275"/>
    </row>
    <row r="806" spans="1:5" ht="15.75">
      <c r="A806" s="129"/>
      <c r="B806" s="273"/>
      <c r="C806" s="98"/>
      <c r="D806" s="98"/>
      <c r="E806" s="275"/>
    </row>
    <row r="807" spans="1:5" ht="15.75">
      <c r="A807" s="129"/>
      <c r="B807" s="273"/>
      <c r="C807" s="98"/>
      <c r="D807" s="98"/>
      <c r="E807" s="275"/>
    </row>
    <row r="808" spans="1:5" ht="15.75">
      <c r="A808" s="129"/>
      <c r="B808" s="273"/>
      <c r="C808" s="98"/>
      <c r="D808" s="98"/>
      <c r="E808" s="275"/>
    </row>
    <row r="809" spans="1:5" ht="15.75">
      <c r="A809" s="129"/>
      <c r="B809" s="273"/>
      <c r="C809" s="98"/>
      <c r="D809" s="98"/>
      <c r="E809" s="275"/>
    </row>
    <row r="810" spans="1:5" ht="15.75">
      <c r="A810" s="129"/>
      <c r="B810" s="273"/>
      <c r="C810" s="98"/>
      <c r="D810" s="98"/>
      <c r="E810" s="275"/>
    </row>
    <row r="811" spans="1:5" ht="15.75">
      <c r="A811" s="129"/>
      <c r="B811" s="273"/>
      <c r="C811" s="98"/>
      <c r="D811" s="98"/>
      <c r="E811" s="275"/>
    </row>
    <row r="812" spans="1:5" ht="15.75">
      <c r="A812" s="129"/>
      <c r="B812" s="273"/>
      <c r="C812" s="98"/>
      <c r="D812" s="98"/>
      <c r="E812" s="275"/>
    </row>
    <row r="813" spans="1:5" ht="15.75">
      <c r="A813" s="129"/>
      <c r="B813" s="273"/>
      <c r="C813" s="98"/>
      <c r="D813" s="98"/>
      <c r="E813" s="275"/>
    </row>
    <row r="814" spans="1:5" ht="15.75">
      <c r="A814" s="129"/>
      <c r="B814" s="273"/>
      <c r="C814" s="98"/>
      <c r="D814" s="98"/>
      <c r="E814" s="275"/>
    </row>
    <row r="815" spans="1:5" ht="15.75">
      <c r="A815" s="129"/>
      <c r="B815" s="273"/>
      <c r="C815" s="98"/>
      <c r="D815" s="98"/>
      <c r="E815" s="275"/>
    </row>
    <row r="816" spans="1:5" ht="15.75">
      <c r="A816" s="129"/>
      <c r="B816" s="273"/>
      <c r="C816" s="98"/>
      <c r="D816" s="98"/>
      <c r="E816" s="275"/>
    </row>
    <row r="817" spans="1:5" ht="15.75">
      <c r="A817" s="129"/>
      <c r="B817" s="273"/>
      <c r="C817" s="98"/>
      <c r="D817" s="98"/>
      <c r="E817" s="275"/>
    </row>
    <row r="818" spans="1:5" ht="15.75">
      <c r="A818" s="129"/>
      <c r="B818" s="273"/>
      <c r="C818" s="98"/>
      <c r="D818" s="98"/>
      <c r="E818" s="275"/>
    </row>
    <row r="819" spans="1:5" ht="15.75">
      <c r="A819" s="129"/>
      <c r="B819" s="273"/>
      <c r="C819" s="98"/>
      <c r="D819" s="98"/>
      <c r="E819" s="275"/>
    </row>
    <row r="820" spans="1:5" ht="15.75">
      <c r="A820" s="129"/>
      <c r="B820" s="273"/>
      <c r="C820" s="98"/>
      <c r="D820" s="98"/>
      <c r="E820" s="275"/>
    </row>
    <row r="821" spans="1:5" ht="15.75">
      <c r="A821" s="129"/>
      <c r="B821" s="273"/>
      <c r="C821" s="98"/>
      <c r="D821" s="98"/>
      <c r="E821" s="275"/>
    </row>
    <row r="822" spans="1:5" ht="15.75">
      <c r="A822" s="129"/>
      <c r="B822" s="273"/>
      <c r="C822" s="98"/>
      <c r="D822" s="98"/>
      <c r="E822" s="275"/>
    </row>
    <row r="823" spans="1:5" ht="15.75">
      <c r="A823" s="129"/>
      <c r="B823" s="273"/>
      <c r="C823" s="98"/>
      <c r="D823" s="98"/>
      <c r="E823" s="275"/>
    </row>
    <row r="824" spans="1:5" ht="15.75">
      <c r="A824" s="129"/>
      <c r="B824" s="273"/>
      <c r="C824" s="98"/>
      <c r="D824" s="98"/>
      <c r="E824" s="275"/>
    </row>
    <row r="825" spans="1:5" ht="15.75">
      <c r="A825" s="129"/>
      <c r="B825" s="273"/>
      <c r="C825" s="98"/>
      <c r="D825" s="98"/>
      <c r="E825" s="275"/>
    </row>
    <row r="826" spans="1:5" ht="15.75">
      <c r="A826" s="129"/>
      <c r="B826" s="273"/>
      <c r="C826" s="98"/>
      <c r="D826" s="98"/>
      <c r="E826" s="275"/>
    </row>
    <row r="827" spans="1:5" ht="15.75">
      <c r="A827" s="129"/>
      <c r="B827" s="273"/>
      <c r="C827" s="98"/>
      <c r="D827" s="98"/>
      <c r="E827" s="275"/>
    </row>
    <row r="828" spans="1:5" ht="15.75">
      <c r="A828" s="129"/>
      <c r="B828" s="273"/>
      <c r="C828" s="98"/>
      <c r="D828" s="98"/>
      <c r="E828" s="275"/>
    </row>
    <row r="829" spans="1:5" ht="15.75">
      <c r="A829" s="129"/>
      <c r="B829" s="273"/>
      <c r="C829" s="98"/>
      <c r="D829" s="98"/>
      <c r="E829" s="275"/>
    </row>
    <row r="830" spans="1:5" ht="15.75">
      <c r="A830" s="129"/>
      <c r="B830" s="273"/>
      <c r="C830" s="98"/>
      <c r="D830" s="98"/>
      <c r="E830" s="275"/>
    </row>
    <row r="831" spans="1:5" ht="15.75">
      <c r="A831" s="129"/>
      <c r="B831" s="273"/>
      <c r="C831" s="98"/>
      <c r="D831" s="98"/>
      <c r="E831" s="275"/>
    </row>
    <row r="832" spans="1:5" ht="15.75">
      <c r="A832" s="129"/>
      <c r="B832" s="273"/>
      <c r="C832" s="98"/>
      <c r="D832" s="98"/>
      <c r="E832" s="275"/>
    </row>
    <row r="833" spans="1:5" ht="15.75">
      <c r="A833" s="129"/>
      <c r="B833" s="273"/>
      <c r="C833" s="98"/>
      <c r="D833" s="98"/>
      <c r="E833" s="275"/>
    </row>
    <row r="834" spans="1:5" ht="15.75">
      <c r="A834" s="129"/>
      <c r="B834" s="273"/>
      <c r="C834" s="98"/>
      <c r="D834" s="98"/>
      <c r="E834" s="275"/>
    </row>
    <row r="835" spans="1:5" ht="15.75">
      <c r="A835" s="129"/>
      <c r="B835" s="273"/>
      <c r="C835" s="98"/>
      <c r="D835" s="98"/>
      <c r="E835" s="275"/>
    </row>
    <row r="836" spans="1:5" ht="15.75">
      <c r="A836" s="129"/>
      <c r="B836" s="273"/>
      <c r="C836" s="98"/>
      <c r="D836" s="98"/>
      <c r="E836" s="275"/>
    </row>
    <row r="837" spans="1:5" ht="15.75">
      <c r="A837" s="129"/>
      <c r="B837" s="273"/>
      <c r="C837" s="98"/>
      <c r="D837" s="98"/>
      <c r="E837" s="275"/>
    </row>
    <row r="838" spans="1:5" ht="15.75">
      <c r="A838" s="129"/>
      <c r="B838" s="273"/>
      <c r="C838" s="98"/>
      <c r="D838" s="98"/>
      <c r="E838" s="275"/>
    </row>
    <row r="839" spans="1:5" ht="15.75">
      <c r="A839" s="129"/>
      <c r="B839" s="273"/>
      <c r="C839" s="98"/>
      <c r="D839" s="98"/>
      <c r="E839" s="275"/>
    </row>
    <row r="840" spans="1:5" ht="15.75">
      <c r="A840" s="129"/>
      <c r="B840" s="273"/>
      <c r="C840" s="98"/>
      <c r="D840" s="98"/>
      <c r="E840" s="275"/>
    </row>
    <row r="841" spans="1:5" ht="15.75">
      <c r="A841" s="129"/>
      <c r="B841" s="273"/>
      <c r="C841" s="98"/>
      <c r="D841" s="98"/>
      <c r="E841" s="275"/>
    </row>
    <row r="842" spans="1:5" ht="15.75">
      <c r="A842" s="129"/>
      <c r="B842" s="273"/>
      <c r="C842" s="98"/>
      <c r="D842" s="98"/>
      <c r="E842" s="275"/>
    </row>
    <row r="843" spans="1:5" ht="15.75">
      <c r="A843" s="129"/>
      <c r="B843" s="273"/>
      <c r="C843" s="98"/>
      <c r="D843" s="98"/>
      <c r="E843" s="275"/>
    </row>
    <row r="844" spans="1:5" ht="15.75">
      <c r="A844" s="129"/>
      <c r="B844" s="273"/>
      <c r="C844" s="98"/>
      <c r="D844" s="98"/>
      <c r="E844" s="275"/>
    </row>
    <row r="845" spans="1:5" ht="15.75">
      <c r="A845" s="129"/>
      <c r="B845" s="273"/>
      <c r="C845" s="98"/>
      <c r="D845" s="98"/>
      <c r="E845" s="275"/>
    </row>
    <row r="846" spans="1:5" ht="15.75">
      <c r="A846" s="129"/>
      <c r="B846" s="273"/>
      <c r="C846" s="98"/>
      <c r="D846" s="98"/>
      <c r="E846" s="275"/>
    </row>
    <row r="847" spans="1:5" ht="15.75">
      <c r="A847" s="129"/>
      <c r="B847" s="273"/>
      <c r="C847" s="98"/>
      <c r="D847" s="98"/>
      <c r="E847" s="275"/>
    </row>
    <row r="848" spans="1:5" ht="15.75">
      <c r="A848" s="129"/>
      <c r="B848" s="273"/>
      <c r="C848" s="98"/>
      <c r="D848" s="98"/>
      <c r="E848" s="275"/>
    </row>
    <row r="849" spans="1:5" ht="15.75">
      <c r="A849" s="129"/>
      <c r="B849" s="273"/>
      <c r="C849" s="98"/>
      <c r="D849" s="98"/>
      <c r="E849" s="275"/>
    </row>
    <row r="850" spans="1:5" ht="15.75">
      <c r="A850" s="129"/>
      <c r="B850" s="273"/>
      <c r="C850" s="98"/>
      <c r="D850" s="98"/>
      <c r="E850" s="275"/>
    </row>
    <row r="851" spans="1:5" ht="15.75">
      <c r="A851" s="129"/>
      <c r="B851" s="273"/>
      <c r="C851" s="98"/>
      <c r="D851" s="98"/>
      <c r="E851" s="275"/>
    </row>
    <row r="852" spans="1:5" ht="15.75">
      <c r="A852" s="129"/>
      <c r="B852" s="273"/>
      <c r="C852" s="98"/>
      <c r="D852" s="98"/>
      <c r="E852" s="275"/>
    </row>
    <row r="853" spans="1:5" ht="15.75">
      <c r="A853" s="129"/>
      <c r="B853" s="273"/>
      <c r="C853" s="98"/>
      <c r="D853" s="98"/>
      <c r="E853" s="275"/>
    </row>
    <row r="854" spans="1:5" ht="15.75">
      <c r="A854" s="129"/>
      <c r="B854" s="273"/>
      <c r="C854" s="98"/>
      <c r="D854" s="98"/>
      <c r="E854" s="275"/>
    </row>
    <row r="855" spans="1:5" ht="15.75">
      <c r="A855" s="129"/>
      <c r="B855" s="273"/>
      <c r="C855" s="98"/>
      <c r="D855" s="98"/>
      <c r="E855" s="275"/>
    </row>
    <row r="856" spans="1:5" ht="15.75">
      <c r="A856" s="129"/>
      <c r="B856" s="273"/>
      <c r="C856" s="98"/>
      <c r="D856" s="98"/>
      <c r="E856" s="275"/>
    </row>
    <row r="857" spans="1:5" ht="15.75">
      <c r="A857" s="129"/>
      <c r="B857" s="273"/>
      <c r="C857" s="98"/>
      <c r="D857" s="98"/>
      <c r="E857" s="275"/>
    </row>
    <row r="858" spans="1:5" ht="15.75">
      <c r="A858" s="129"/>
      <c r="B858" s="273"/>
      <c r="C858" s="98"/>
      <c r="D858" s="98"/>
      <c r="E858" s="275"/>
    </row>
    <row r="859" spans="1:5" ht="15.75">
      <c r="A859" s="129"/>
      <c r="B859" s="273"/>
      <c r="C859" s="98"/>
      <c r="D859" s="98"/>
      <c r="E859" s="275"/>
    </row>
    <row r="860" spans="1:5" ht="15.75">
      <c r="A860" s="129"/>
      <c r="B860" s="273"/>
      <c r="C860" s="98"/>
      <c r="D860" s="98"/>
      <c r="E860" s="275"/>
    </row>
    <row r="861" spans="1:5" ht="15.75">
      <c r="A861" s="129"/>
      <c r="B861" s="273"/>
      <c r="C861" s="98"/>
      <c r="D861" s="98"/>
      <c r="E861" s="275"/>
    </row>
    <row r="862" spans="1:5" ht="15.75">
      <c r="A862" s="129"/>
      <c r="B862" s="273"/>
      <c r="C862" s="98"/>
      <c r="D862" s="98"/>
      <c r="E862" s="275"/>
    </row>
    <row r="863" spans="1:5" ht="15.75">
      <c r="A863" s="129"/>
      <c r="B863" s="273"/>
      <c r="C863" s="98"/>
      <c r="D863" s="98"/>
      <c r="E863" s="275"/>
    </row>
    <row r="864" spans="1:5" ht="15.75">
      <c r="A864" s="129"/>
      <c r="B864" s="273"/>
      <c r="C864" s="98"/>
      <c r="D864" s="98"/>
      <c r="E864" s="275"/>
    </row>
    <row r="865" spans="1:5" ht="15.75">
      <c r="A865" s="129"/>
      <c r="B865" s="273"/>
      <c r="C865" s="98"/>
      <c r="D865" s="98"/>
      <c r="E865" s="275"/>
    </row>
    <row r="866" spans="1:5" ht="15.75">
      <c r="A866" s="129"/>
      <c r="B866" s="273"/>
      <c r="C866" s="98"/>
      <c r="D866" s="98"/>
      <c r="E866" s="275"/>
    </row>
    <row r="867" spans="1:5" ht="15.75">
      <c r="A867" s="129"/>
      <c r="B867" s="273"/>
      <c r="C867" s="98"/>
      <c r="D867" s="98"/>
      <c r="E867" s="275"/>
    </row>
    <row r="868" spans="1:5" ht="15.75">
      <c r="A868" s="129"/>
      <c r="B868" s="273"/>
      <c r="C868" s="98"/>
      <c r="D868" s="98"/>
      <c r="E868" s="275"/>
    </row>
    <row r="869" spans="1:5" ht="15.75">
      <c r="A869" s="129"/>
      <c r="B869" s="273"/>
      <c r="C869" s="98"/>
      <c r="D869" s="98"/>
      <c r="E869" s="275"/>
    </row>
    <row r="870" spans="1:5" ht="15.75">
      <c r="A870" s="129"/>
      <c r="B870" s="273"/>
      <c r="C870" s="98"/>
      <c r="D870" s="98"/>
      <c r="E870" s="275"/>
    </row>
    <row r="871" spans="1:5" ht="15.75">
      <c r="A871" s="129"/>
      <c r="B871" s="273"/>
      <c r="C871" s="98"/>
      <c r="D871" s="98"/>
      <c r="E871" s="275"/>
    </row>
    <row r="872" spans="1:5" ht="15.75">
      <c r="A872" s="129"/>
      <c r="B872" s="273"/>
      <c r="C872" s="98"/>
      <c r="D872" s="98"/>
      <c r="E872" s="275"/>
    </row>
    <row r="873" spans="1:5" ht="15.75">
      <c r="A873" s="129"/>
      <c r="B873" s="273"/>
      <c r="C873" s="98"/>
      <c r="D873" s="98"/>
      <c r="E873" s="275"/>
    </row>
    <row r="874" spans="1:5" ht="15.75">
      <c r="A874" s="129"/>
      <c r="B874" s="273"/>
      <c r="C874" s="98"/>
      <c r="D874" s="98"/>
      <c r="E874" s="275"/>
    </row>
    <row r="875" spans="1:5" ht="15.75">
      <c r="A875" s="129"/>
      <c r="B875" s="273"/>
      <c r="C875" s="98"/>
      <c r="D875" s="98"/>
      <c r="E875" s="275"/>
    </row>
    <row r="876" spans="1:5" ht="15.75">
      <c r="A876" s="129"/>
      <c r="B876" s="273"/>
      <c r="C876" s="98"/>
      <c r="D876" s="98"/>
      <c r="E876" s="275"/>
    </row>
    <row r="877" spans="1:5" ht="15.75">
      <c r="A877" s="129"/>
      <c r="B877" s="273"/>
      <c r="C877" s="98"/>
      <c r="D877" s="98"/>
      <c r="E877" s="275"/>
    </row>
    <row r="878" spans="1:5" ht="15.75">
      <c r="A878" s="129"/>
      <c r="B878" s="273"/>
      <c r="C878" s="98"/>
      <c r="D878" s="98"/>
      <c r="E878" s="275"/>
    </row>
    <row r="879" spans="1:5" ht="15.75">
      <c r="A879" s="129"/>
      <c r="B879" s="273"/>
      <c r="C879" s="98"/>
      <c r="D879" s="98"/>
      <c r="E879" s="275"/>
    </row>
    <row r="880" spans="1:5" ht="15.75">
      <c r="A880" s="129"/>
      <c r="B880" s="273"/>
      <c r="C880" s="98"/>
      <c r="D880" s="98"/>
      <c r="E880" s="275"/>
    </row>
    <row r="881" spans="1:5" ht="15.75">
      <c r="A881" s="129"/>
      <c r="B881" s="273"/>
      <c r="C881" s="98"/>
      <c r="D881" s="98"/>
      <c r="E881" s="275"/>
    </row>
    <row r="882" spans="1:5" ht="15.75">
      <c r="A882" s="129"/>
      <c r="B882" s="273"/>
      <c r="C882" s="98"/>
      <c r="D882" s="98"/>
      <c r="E882" s="275"/>
    </row>
    <row r="883" spans="1:5" ht="15.75">
      <c r="A883" s="129"/>
      <c r="B883" s="273"/>
      <c r="C883" s="98"/>
      <c r="D883" s="98"/>
      <c r="E883" s="275"/>
    </row>
    <row r="884" spans="1:5" ht="15.75">
      <c r="A884" s="129"/>
      <c r="B884" s="273"/>
      <c r="C884" s="98"/>
      <c r="D884" s="98"/>
      <c r="E884" s="275"/>
    </row>
    <row r="885" spans="1:5" ht="15.75">
      <c r="A885" s="129"/>
      <c r="B885" s="273"/>
      <c r="C885" s="98"/>
      <c r="D885" s="98"/>
      <c r="E885" s="275"/>
    </row>
    <row r="886" spans="1:5" ht="15.75">
      <c r="A886" s="129"/>
      <c r="B886" s="273"/>
      <c r="C886" s="98"/>
      <c r="D886" s="98"/>
      <c r="E886" s="275"/>
    </row>
    <row r="887" spans="1:5" ht="15.75">
      <c r="A887" s="129"/>
      <c r="B887" s="273"/>
      <c r="C887" s="98"/>
      <c r="D887" s="98"/>
      <c r="E887" s="275"/>
    </row>
    <row r="888" spans="1:5" ht="15.75">
      <c r="A888" s="129"/>
      <c r="B888" s="273"/>
      <c r="C888" s="98"/>
      <c r="D888" s="98"/>
      <c r="E888" s="275"/>
    </row>
    <row r="889" spans="1:5" ht="15.75">
      <c r="A889" s="129"/>
      <c r="B889" s="273"/>
      <c r="C889" s="98"/>
      <c r="D889" s="98"/>
      <c r="E889" s="275"/>
    </row>
    <row r="890" spans="1:5" ht="15.75">
      <c r="A890" s="129"/>
      <c r="B890" s="273"/>
      <c r="C890" s="98"/>
      <c r="D890" s="98"/>
      <c r="E890" s="275"/>
    </row>
    <row r="891" spans="1:5" ht="15.75">
      <c r="A891" s="129"/>
      <c r="B891" s="273"/>
      <c r="C891" s="98"/>
      <c r="D891" s="98"/>
      <c r="E891" s="275"/>
    </row>
    <row r="892" spans="1:5" ht="15.75">
      <c r="A892" s="129"/>
      <c r="B892" s="273"/>
      <c r="C892" s="98"/>
      <c r="D892" s="98"/>
      <c r="E892" s="275"/>
    </row>
    <row r="893" spans="1:5" ht="15.75">
      <c r="A893" s="129"/>
      <c r="B893" s="273"/>
      <c r="C893" s="98"/>
      <c r="D893" s="98"/>
      <c r="E893" s="275"/>
    </row>
    <row r="894" spans="1:5" ht="15.75">
      <c r="A894" s="129"/>
      <c r="B894" s="273"/>
      <c r="C894" s="98"/>
      <c r="D894" s="98"/>
      <c r="E894" s="275"/>
    </row>
    <row r="895" spans="1:5" ht="15.75">
      <c r="A895" s="129"/>
      <c r="B895" s="273"/>
      <c r="C895" s="98"/>
      <c r="D895" s="98"/>
      <c r="E895" s="275"/>
    </row>
    <row r="896" spans="1:5" ht="15.75">
      <c r="A896" s="129"/>
      <c r="B896" s="273"/>
      <c r="C896" s="98"/>
      <c r="D896" s="98"/>
      <c r="E896" s="275"/>
    </row>
    <row r="897" spans="1:5" ht="15.75">
      <c r="A897" s="129"/>
      <c r="B897" s="273"/>
      <c r="C897" s="98"/>
      <c r="D897" s="98"/>
      <c r="E897" s="275"/>
    </row>
    <row r="898" spans="1:5" ht="15.75">
      <c r="A898" s="129"/>
      <c r="B898" s="273"/>
      <c r="C898" s="98"/>
      <c r="D898" s="98"/>
      <c r="E898" s="275"/>
    </row>
    <row r="899" spans="1:5" ht="15.75">
      <c r="A899" s="129"/>
      <c r="B899" s="273"/>
      <c r="C899" s="98"/>
      <c r="D899" s="98"/>
      <c r="E899" s="275"/>
    </row>
    <row r="900" spans="1:5" ht="15.75">
      <c r="A900" s="129"/>
      <c r="B900" s="273"/>
      <c r="C900" s="98"/>
      <c r="D900" s="98"/>
      <c r="E900" s="275"/>
    </row>
    <row r="901" spans="1:5" ht="15.75">
      <c r="A901" s="129"/>
      <c r="B901" s="273"/>
      <c r="C901" s="98"/>
      <c r="D901" s="98"/>
      <c r="E901" s="275"/>
    </row>
    <row r="902" spans="1:5" ht="15.75">
      <c r="A902" s="129"/>
      <c r="B902" s="273"/>
      <c r="C902" s="98"/>
      <c r="D902" s="98"/>
      <c r="E902" s="275"/>
    </row>
    <row r="903" spans="1:5" ht="15.75">
      <c r="A903" s="129"/>
      <c r="B903" s="273"/>
      <c r="C903" s="98"/>
      <c r="D903" s="98"/>
      <c r="E903" s="275"/>
    </row>
    <row r="904" spans="1:5" ht="15.75">
      <c r="A904" s="129"/>
      <c r="B904" s="273"/>
      <c r="C904" s="98"/>
      <c r="D904" s="98"/>
      <c r="E904" s="275"/>
    </row>
    <row r="905" spans="1:5" ht="15.75">
      <c r="A905" s="129"/>
      <c r="B905" s="273"/>
      <c r="C905" s="98"/>
      <c r="D905" s="98"/>
      <c r="E905" s="275"/>
    </row>
    <row r="906" spans="1:5" ht="15.75">
      <c r="A906" s="129"/>
      <c r="B906" s="273"/>
      <c r="C906" s="98"/>
      <c r="D906" s="98"/>
      <c r="E906" s="275"/>
    </row>
    <row r="907" spans="1:5" ht="15.75">
      <c r="A907" s="129"/>
      <c r="B907" s="273"/>
      <c r="C907" s="98"/>
      <c r="D907" s="98"/>
      <c r="E907" s="275"/>
    </row>
    <row r="908" spans="1:5" ht="15.75">
      <c r="A908" s="129"/>
      <c r="B908" s="273"/>
      <c r="C908" s="98"/>
      <c r="D908" s="98"/>
      <c r="E908" s="275"/>
    </row>
    <row r="909" spans="1:5" ht="15.75">
      <c r="A909" s="129"/>
      <c r="B909" s="273"/>
      <c r="C909" s="98"/>
      <c r="D909" s="98"/>
      <c r="E909" s="275"/>
    </row>
    <row r="910" spans="1:5" ht="15.75">
      <c r="A910" s="129"/>
      <c r="B910" s="273"/>
      <c r="C910" s="98"/>
      <c r="D910" s="98"/>
      <c r="E910" s="275"/>
    </row>
    <row r="911" spans="1:5" ht="15.75">
      <c r="A911" s="129"/>
      <c r="B911" s="273"/>
      <c r="C911" s="98"/>
      <c r="D911" s="98"/>
      <c r="E911" s="275"/>
    </row>
    <row r="912" spans="1:5" ht="15.75">
      <c r="A912" s="129"/>
      <c r="B912" s="273"/>
      <c r="C912" s="98"/>
      <c r="D912" s="98"/>
      <c r="E912" s="275"/>
    </row>
    <row r="913" spans="1:5" ht="15.75">
      <c r="A913" s="129"/>
      <c r="B913" s="273"/>
      <c r="C913" s="98"/>
      <c r="D913" s="98"/>
      <c r="E913" s="275"/>
    </row>
    <row r="914" spans="1:5" ht="15.75">
      <c r="A914" s="129"/>
      <c r="B914" s="273"/>
      <c r="C914" s="98"/>
      <c r="D914" s="98"/>
      <c r="E914" s="275"/>
    </row>
    <row r="915" spans="1:5" ht="15.75">
      <c r="A915" s="129"/>
      <c r="B915" s="273"/>
      <c r="C915" s="98"/>
      <c r="D915" s="98"/>
      <c r="E915" s="275"/>
    </row>
    <row r="916" spans="1:5" ht="15.75">
      <c r="A916" s="129"/>
      <c r="B916" s="273"/>
      <c r="C916" s="98"/>
      <c r="D916" s="98"/>
      <c r="E916" s="275"/>
    </row>
    <row r="917" spans="1:5" ht="15.75">
      <c r="A917" s="129"/>
      <c r="B917" s="273"/>
      <c r="C917" s="98"/>
      <c r="D917" s="98"/>
      <c r="E917" s="275"/>
    </row>
    <row r="918" spans="1:5" ht="15.75">
      <c r="A918" s="129"/>
      <c r="B918" s="273"/>
      <c r="C918" s="98"/>
      <c r="D918" s="98"/>
      <c r="E918" s="275"/>
    </row>
    <row r="919" spans="1:5" ht="15.75">
      <c r="A919" s="129"/>
      <c r="B919" s="273"/>
      <c r="C919" s="98"/>
      <c r="D919" s="98"/>
      <c r="E919" s="275"/>
    </row>
    <row r="920" spans="1:5" ht="15.75">
      <c r="A920" s="129"/>
      <c r="B920" s="273"/>
      <c r="C920" s="98"/>
      <c r="D920" s="98"/>
      <c r="E920" s="275"/>
    </row>
    <row r="921" spans="1:5" ht="15.75">
      <c r="A921" s="129"/>
      <c r="B921" s="273"/>
      <c r="C921" s="98"/>
      <c r="D921" s="98"/>
      <c r="E921" s="275"/>
    </row>
    <row r="922" spans="1:5" ht="15.75">
      <c r="A922" s="129"/>
      <c r="B922" s="273"/>
      <c r="C922" s="98"/>
      <c r="D922" s="98"/>
      <c r="E922" s="275"/>
    </row>
    <row r="923" spans="1:5" ht="15.75">
      <c r="A923" s="129"/>
      <c r="B923" s="273"/>
      <c r="C923" s="98"/>
      <c r="D923" s="98"/>
      <c r="E923" s="275"/>
    </row>
    <row r="924" spans="1:5" ht="15.75">
      <c r="A924" s="129"/>
      <c r="B924" s="273"/>
      <c r="C924" s="98"/>
      <c r="D924" s="98"/>
      <c r="E924" s="275"/>
    </row>
    <row r="925" spans="1:5" ht="15.75">
      <c r="A925" s="129"/>
      <c r="B925" s="273"/>
      <c r="C925" s="98"/>
      <c r="D925" s="98"/>
      <c r="E925" s="275"/>
    </row>
    <row r="926" spans="1:5" ht="15.75">
      <c r="A926" s="129"/>
      <c r="B926" s="273"/>
      <c r="C926" s="98"/>
      <c r="D926" s="98"/>
      <c r="E926" s="275"/>
    </row>
    <row r="927" spans="1:5" ht="15.75">
      <c r="A927" s="129"/>
      <c r="B927" s="273"/>
      <c r="C927" s="98"/>
      <c r="D927" s="98"/>
      <c r="E927" s="275"/>
    </row>
    <row r="928" spans="1:5" ht="15.75">
      <c r="A928" s="129"/>
      <c r="B928" s="273"/>
      <c r="C928" s="98"/>
      <c r="D928" s="98"/>
      <c r="E928" s="275"/>
    </row>
    <row r="929" spans="1:5" ht="15.75">
      <c r="A929" s="129"/>
      <c r="B929" s="273"/>
      <c r="C929" s="98"/>
      <c r="D929" s="98"/>
      <c r="E929" s="275"/>
    </row>
    <row r="930" spans="1:5" ht="15.75">
      <c r="A930" s="129"/>
      <c r="B930" s="273"/>
      <c r="C930" s="98"/>
      <c r="D930" s="98"/>
      <c r="E930" s="275"/>
    </row>
    <row r="931" spans="1:5" ht="15.75">
      <c r="A931" s="129"/>
      <c r="B931" s="273"/>
      <c r="C931" s="98"/>
      <c r="D931" s="98"/>
      <c r="E931" s="275"/>
    </row>
    <row r="932" spans="1:5" ht="15.75">
      <c r="A932" s="129"/>
      <c r="B932" s="273"/>
      <c r="C932" s="98"/>
      <c r="D932" s="98"/>
      <c r="E932" s="275"/>
    </row>
    <row r="933" spans="1:5" ht="15.75">
      <c r="A933" s="129"/>
      <c r="B933" s="273"/>
      <c r="C933" s="98"/>
      <c r="D933" s="98"/>
      <c r="E933" s="275"/>
    </row>
    <row r="934" spans="1:5" ht="15.75">
      <c r="A934" s="129"/>
      <c r="B934" s="273"/>
      <c r="C934" s="98"/>
      <c r="D934" s="98"/>
      <c r="E934" s="275"/>
    </row>
    <row r="935" spans="1:5" ht="15.75">
      <c r="A935" s="129"/>
      <c r="B935" s="273"/>
      <c r="C935" s="98"/>
      <c r="D935" s="98"/>
      <c r="E935" s="275"/>
    </row>
    <row r="936" spans="1:5" ht="15.75">
      <c r="A936" s="129"/>
      <c r="B936" s="273"/>
      <c r="C936" s="98"/>
      <c r="D936" s="98"/>
      <c r="E936" s="275"/>
    </row>
    <row r="937" spans="1:5" ht="15.75">
      <c r="A937" s="129"/>
      <c r="B937" s="273"/>
      <c r="C937" s="98"/>
      <c r="D937" s="98"/>
      <c r="E937" s="275"/>
    </row>
    <row r="938" spans="1:5" ht="15.75">
      <c r="A938" s="129"/>
      <c r="B938" s="273"/>
      <c r="C938" s="98"/>
      <c r="D938" s="98"/>
      <c r="E938" s="275"/>
    </row>
    <row r="939" spans="1:5" ht="15.75">
      <c r="A939" s="129"/>
      <c r="B939" s="273"/>
      <c r="C939" s="98"/>
      <c r="D939" s="98"/>
      <c r="E939" s="275"/>
    </row>
    <row r="940" spans="1:5" ht="15.75">
      <c r="A940" s="129"/>
      <c r="B940" s="273"/>
      <c r="C940" s="98"/>
      <c r="D940" s="98"/>
      <c r="E940" s="275"/>
    </row>
    <row r="941" spans="1:5" ht="15.75">
      <c r="A941" s="129"/>
      <c r="B941" s="273"/>
      <c r="C941" s="98"/>
      <c r="D941" s="98"/>
      <c r="E941" s="275"/>
    </row>
    <row r="942" spans="1:5" ht="15.75">
      <c r="A942" s="129"/>
      <c r="B942" s="273"/>
      <c r="C942" s="98"/>
      <c r="D942" s="98"/>
      <c r="E942" s="275"/>
    </row>
    <row r="943" spans="1:5" ht="15.75">
      <c r="A943" s="129"/>
      <c r="B943" s="273"/>
      <c r="C943" s="98"/>
      <c r="D943" s="98"/>
      <c r="E943" s="275"/>
    </row>
    <row r="944" spans="1:5" ht="15.75">
      <c r="A944" s="129"/>
      <c r="B944" s="273"/>
      <c r="C944" s="98"/>
      <c r="D944" s="98"/>
      <c r="E944" s="275"/>
    </row>
    <row r="945" spans="1:5" ht="15.75">
      <c r="A945" s="129"/>
      <c r="B945" s="273"/>
      <c r="C945" s="98"/>
      <c r="D945" s="98"/>
      <c r="E945" s="275"/>
    </row>
    <row r="946" spans="1:5" ht="15.75">
      <c r="A946" s="129"/>
      <c r="B946" s="273"/>
      <c r="C946" s="98"/>
      <c r="D946" s="98"/>
      <c r="E946" s="275"/>
    </row>
    <row r="947" spans="1:5" ht="15.75">
      <c r="A947" s="129"/>
      <c r="B947" s="273"/>
      <c r="C947" s="98"/>
      <c r="D947" s="98"/>
      <c r="E947" s="275"/>
    </row>
    <row r="948" spans="1:5" ht="15.75">
      <c r="A948" s="129"/>
      <c r="B948" s="273"/>
      <c r="C948" s="98"/>
      <c r="D948" s="98"/>
      <c r="E948" s="275"/>
    </row>
    <row r="949" spans="1:5" ht="15.75">
      <c r="A949" s="129"/>
      <c r="B949" s="273"/>
      <c r="C949" s="98"/>
      <c r="D949" s="98"/>
      <c r="E949" s="275"/>
    </row>
    <row r="950" spans="1:5" ht="15.75">
      <c r="A950" s="129"/>
      <c r="B950" s="273"/>
      <c r="C950" s="98"/>
      <c r="D950" s="98"/>
      <c r="E950" s="275"/>
    </row>
    <row r="951" spans="1:5" ht="15.75">
      <c r="A951" s="129"/>
      <c r="B951" s="273"/>
      <c r="C951" s="98"/>
      <c r="D951" s="98"/>
      <c r="E951" s="275"/>
    </row>
    <row r="952" spans="1:5" ht="15.75">
      <c r="A952" s="129"/>
      <c r="B952" s="273"/>
      <c r="C952" s="98"/>
      <c r="D952" s="98"/>
      <c r="E952" s="275"/>
    </row>
    <row r="953" spans="1:5" ht="15.75">
      <c r="A953" s="129"/>
      <c r="B953" s="273"/>
      <c r="C953" s="98"/>
      <c r="D953" s="98"/>
      <c r="E953" s="275"/>
    </row>
    <row r="954" spans="1:5" ht="15.75">
      <c r="A954" s="129"/>
      <c r="B954" s="273"/>
      <c r="C954" s="98"/>
      <c r="D954" s="98"/>
      <c r="E954" s="275"/>
    </row>
    <row r="955" spans="1:5" ht="15.75">
      <c r="A955" s="129"/>
      <c r="B955" s="273"/>
      <c r="C955" s="98"/>
      <c r="D955" s="98"/>
      <c r="E955" s="275"/>
    </row>
    <row r="956" spans="1:5" ht="15.75">
      <c r="A956" s="129"/>
      <c r="B956" s="273"/>
      <c r="C956" s="98"/>
      <c r="D956" s="98"/>
      <c r="E956" s="275"/>
    </row>
    <row r="957" spans="1:5" ht="15.75">
      <c r="A957" s="129"/>
      <c r="B957" s="273"/>
      <c r="C957" s="98"/>
      <c r="D957" s="98"/>
      <c r="E957" s="275"/>
    </row>
    <row r="958" spans="1:5" ht="15.75">
      <c r="A958" s="129"/>
      <c r="B958" s="273"/>
      <c r="C958" s="98"/>
      <c r="D958" s="98"/>
      <c r="E958" s="275"/>
    </row>
    <row r="959" spans="1:5" ht="15.75">
      <c r="A959" s="129"/>
      <c r="B959" s="273"/>
      <c r="C959" s="98"/>
      <c r="D959" s="98"/>
      <c r="E959" s="275"/>
    </row>
    <row r="960" spans="1:5" ht="15.75">
      <c r="A960" s="129"/>
      <c r="B960" s="273"/>
      <c r="C960" s="98"/>
      <c r="D960" s="98"/>
      <c r="E960" s="275"/>
    </row>
    <row r="961" spans="1:5" ht="15.75">
      <c r="A961" s="129"/>
      <c r="B961" s="273"/>
      <c r="C961" s="98"/>
      <c r="D961" s="98"/>
      <c r="E961" s="275"/>
    </row>
    <row r="962" spans="1:5" ht="15.75">
      <c r="A962" s="129"/>
      <c r="B962" s="273"/>
      <c r="C962" s="98"/>
      <c r="D962" s="98"/>
      <c r="E962" s="275"/>
    </row>
    <row r="963" spans="1:5" ht="15.75">
      <c r="A963" s="129"/>
      <c r="B963" s="273"/>
      <c r="C963" s="98"/>
      <c r="D963" s="98"/>
      <c r="E963" s="275"/>
    </row>
    <row r="964" spans="1:5" ht="15.75">
      <c r="A964" s="129"/>
      <c r="B964" s="273"/>
      <c r="C964" s="98"/>
      <c r="D964" s="98"/>
      <c r="E964" s="275"/>
    </row>
    <row r="965" spans="1:5" ht="15.75">
      <c r="A965" s="129"/>
      <c r="B965" s="273"/>
      <c r="C965" s="98"/>
      <c r="D965" s="98"/>
      <c r="E965" s="275"/>
    </row>
    <row r="966" spans="1:5" ht="15.75">
      <c r="A966" s="129"/>
      <c r="B966" s="273"/>
      <c r="C966" s="98"/>
      <c r="D966" s="98"/>
      <c r="E966" s="275"/>
    </row>
    <row r="967" spans="1:5" ht="15.75">
      <c r="A967" s="129"/>
      <c r="B967" s="273"/>
      <c r="C967" s="98"/>
      <c r="D967" s="98"/>
      <c r="E967" s="275"/>
    </row>
    <row r="968" spans="1:5" ht="15.75">
      <c r="A968" s="129"/>
      <c r="B968" s="273"/>
      <c r="C968" s="98"/>
      <c r="D968" s="98"/>
      <c r="E968" s="275"/>
    </row>
    <row r="969" spans="1:5" ht="15.75">
      <c r="A969" s="129"/>
      <c r="B969" s="273"/>
      <c r="C969" s="98"/>
      <c r="D969" s="98"/>
      <c r="E969" s="275"/>
    </row>
    <row r="970" spans="1:5" ht="15.75">
      <c r="A970" s="129"/>
      <c r="B970" s="273"/>
      <c r="C970" s="98"/>
      <c r="D970" s="98"/>
      <c r="E970" s="275"/>
    </row>
    <row r="971" spans="1:5" ht="15.75">
      <c r="A971" s="129"/>
      <c r="B971" s="273"/>
      <c r="C971" s="98"/>
      <c r="D971" s="98"/>
      <c r="E971" s="275"/>
    </row>
    <row r="972" spans="1:5" ht="15.75">
      <c r="A972" s="129"/>
      <c r="B972" s="273"/>
      <c r="C972" s="98"/>
      <c r="D972" s="98"/>
      <c r="E972" s="275"/>
    </row>
    <row r="973" spans="1:5" ht="15.75">
      <c r="A973" s="129"/>
      <c r="B973" s="273"/>
      <c r="C973" s="98"/>
      <c r="D973" s="98"/>
      <c r="E973" s="275"/>
    </row>
    <row r="974" spans="1:5" ht="15.75">
      <c r="A974" s="129"/>
      <c r="B974" s="273"/>
      <c r="C974" s="98"/>
      <c r="D974" s="98"/>
      <c r="E974" s="275"/>
    </row>
    <row r="975" spans="1:5" ht="15.75">
      <c r="A975" s="129"/>
      <c r="B975" s="273"/>
      <c r="C975" s="98"/>
      <c r="D975" s="98"/>
      <c r="E975" s="275"/>
    </row>
    <row r="976" spans="1:5" ht="15.75">
      <c r="A976" s="129"/>
      <c r="B976" s="273"/>
      <c r="C976" s="98"/>
      <c r="D976" s="98"/>
      <c r="E976" s="275"/>
    </row>
    <row r="977" spans="1:5" ht="15.75">
      <c r="A977" s="129"/>
      <c r="B977" s="273"/>
      <c r="C977" s="98"/>
      <c r="D977" s="98"/>
      <c r="E977" s="275"/>
    </row>
    <row r="978" spans="1:5" ht="15.75">
      <c r="A978" s="129"/>
      <c r="B978" s="273"/>
      <c r="C978" s="98"/>
      <c r="D978" s="98"/>
      <c r="E978" s="275"/>
    </row>
    <row r="979" spans="1:5" ht="15.75">
      <c r="A979" s="129"/>
      <c r="B979" s="273"/>
      <c r="C979" s="98"/>
      <c r="D979" s="98"/>
      <c r="E979" s="275"/>
    </row>
    <row r="980" spans="1:5" ht="15.75">
      <c r="A980" s="129"/>
      <c r="B980" s="273"/>
      <c r="C980" s="98"/>
      <c r="D980" s="98"/>
      <c r="E980" s="275"/>
    </row>
    <row r="981" spans="1:5" ht="15.75">
      <c r="A981" s="129"/>
      <c r="B981" s="273"/>
      <c r="C981" s="98"/>
      <c r="D981" s="98"/>
      <c r="E981" s="275"/>
    </row>
    <row r="982" spans="1:5" ht="15.75">
      <c r="A982" s="129"/>
      <c r="B982" s="273"/>
      <c r="C982" s="98"/>
      <c r="D982" s="98"/>
      <c r="E982" s="275"/>
    </row>
    <row r="983" spans="1:5" ht="15.75">
      <c r="A983" s="129"/>
      <c r="B983" s="273"/>
      <c r="C983" s="98"/>
      <c r="D983" s="98"/>
      <c r="E983" s="275"/>
    </row>
    <row r="984" spans="1:5" ht="15.75">
      <c r="A984" s="129"/>
      <c r="B984" s="273"/>
      <c r="C984" s="98"/>
      <c r="D984" s="98"/>
      <c r="E984" s="275"/>
    </row>
    <row r="985" spans="1:5" ht="15.75">
      <c r="A985" s="129"/>
      <c r="B985" s="273"/>
      <c r="C985" s="98"/>
      <c r="D985" s="98"/>
      <c r="E985" s="275"/>
    </row>
    <row r="986" spans="1:5" ht="15.75">
      <c r="A986" s="129"/>
      <c r="B986" s="273"/>
      <c r="C986" s="98"/>
      <c r="D986" s="98"/>
      <c r="E986" s="275"/>
    </row>
    <row r="987" spans="1:5" ht="15.75">
      <c r="A987" s="129"/>
      <c r="B987" s="273"/>
      <c r="C987" s="98"/>
      <c r="D987" s="98"/>
      <c r="E987" s="275"/>
    </row>
    <row r="988" spans="1:5" ht="15.75">
      <c r="A988" s="129"/>
      <c r="B988" s="273"/>
      <c r="C988" s="98"/>
      <c r="D988" s="98"/>
      <c r="E988" s="275"/>
    </row>
    <row r="989" spans="1:5" ht="15.75">
      <c r="A989" s="129"/>
      <c r="B989" s="273"/>
      <c r="C989" s="98"/>
      <c r="D989" s="98"/>
      <c r="E989" s="275"/>
    </row>
    <row r="990" spans="1:5" ht="15.75">
      <c r="A990" s="129"/>
      <c r="B990" s="273"/>
      <c r="C990" s="98"/>
      <c r="D990" s="98"/>
      <c r="E990" s="275"/>
    </row>
    <row r="991" spans="1:5" ht="15.75">
      <c r="A991" s="129"/>
      <c r="B991" s="273"/>
      <c r="C991" s="98"/>
      <c r="D991" s="98"/>
      <c r="E991" s="275"/>
    </row>
    <row r="992" spans="1:5" ht="15.75">
      <c r="A992" s="129"/>
      <c r="B992" s="273"/>
      <c r="C992" s="98"/>
      <c r="D992" s="98"/>
      <c r="E992" s="275"/>
    </row>
    <row r="993" spans="1:5" ht="15.75">
      <c r="A993" s="129"/>
      <c r="B993" s="273"/>
      <c r="C993" s="98"/>
      <c r="D993" s="98"/>
      <c r="E993" s="275"/>
    </row>
    <row r="994" spans="1:5" ht="15.75">
      <c r="A994" s="129"/>
      <c r="B994" s="273"/>
      <c r="C994" s="98"/>
      <c r="D994" s="98"/>
      <c r="E994" s="275"/>
    </row>
    <row r="995" spans="1:5" ht="15.75">
      <c r="A995" s="129"/>
      <c r="B995" s="273"/>
      <c r="C995" s="98"/>
      <c r="D995" s="98"/>
      <c r="E995" s="275"/>
    </row>
    <row r="996" spans="1:5" ht="15.75">
      <c r="A996" s="129"/>
      <c r="B996" s="273"/>
      <c r="C996" s="98"/>
      <c r="D996" s="98"/>
      <c r="E996" s="275"/>
    </row>
    <row r="997" spans="1:5" ht="15.75">
      <c r="A997" s="129"/>
      <c r="B997" s="273"/>
      <c r="C997" s="98"/>
      <c r="D997" s="98"/>
      <c r="E997" s="275"/>
    </row>
    <row r="998" spans="1:5" ht="15.75">
      <c r="A998" s="129"/>
      <c r="B998" s="273"/>
      <c r="C998" s="98"/>
      <c r="D998" s="98"/>
      <c r="E998" s="275"/>
    </row>
    <row r="999" spans="1:5" ht="15.75">
      <c r="A999" s="129"/>
      <c r="B999" s="273"/>
      <c r="C999" s="98"/>
      <c r="D999" s="98"/>
      <c r="E999" s="275"/>
    </row>
    <row r="1000" spans="1:5" ht="15.75">
      <c r="A1000" s="129"/>
      <c r="B1000" s="273"/>
      <c r="C1000" s="98"/>
      <c r="D1000" s="98"/>
      <c r="E1000" s="275"/>
    </row>
    <row r="1001" spans="1:5" ht="15.75">
      <c r="A1001" s="129"/>
      <c r="B1001" s="273"/>
      <c r="C1001" s="98"/>
      <c r="D1001" s="98"/>
      <c r="E1001" s="275"/>
    </row>
    <row r="1002" spans="1:5" ht="15.75">
      <c r="A1002" s="129"/>
      <c r="B1002" s="273"/>
      <c r="C1002" s="98"/>
      <c r="D1002" s="98"/>
      <c r="E1002" s="275"/>
    </row>
    <row r="1003" spans="1:5" ht="15.75">
      <c r="A1003" s="129"/>
      <c r="B1003" s="273"/>
      <c r="C1003" s="98"/>
      <c r="D1003" s="98"/>
      <c r="E1003" s="275"/>
    </row>
    <row r="1004" spans="1:5" ht="15.75">
      <c r="A1004" s="129"/>
      <c r="B1004" s="273"/>
      <c r="C1004" s="98"/>
      <c r="D1004" s="98"/>
      <c r="E1004" s="275"/>
    </row>
    <row r="1005" spans="1:5" ht="15.75">
      <c r="A1005" s="129"/>
      <c r="B1005" s="273"/>
      <c r="C1005" s="98"/>
      <c r="D1005" s="98"/>
      <c r="E1005" s="275"/>
    </row>
    <row r="1006" spans="1:5" ht="15.75">
      <c r="A1006" s="129"/>
      <c r="B1006" s="273"/>
      <c r="C1006" s="98"/>
      <c r="D1006" s="98"/>
      <c r="E1006" s="275"/>
    </row>
    <row r="1007" spans="1:5" ht="15.75">
      <c r="A1007" s="129"/>
      <c r="B1007" s="273"/>
      <c r="C1007" s="98"/>
      <c r="D1007" s="98"/>
      <c r="E1007" s="275"/>
    </row>
    <row r="1008" spans="1:5" ht="15.75">
      <c r="A1008" s="129"/>
      <c r="B1008" s="273"/>
      <c r="C1008" s="98"/>
      <c r="D1008" s="98"/>
      <c r="E1008" s="275"/>
    </row>
    <row r="1009" spans="1:5" ht="15.75">
      <c r="A1009" s="129"/>
      <c r="B1009" s="273"/>
      <c r="C1009" s="98"/>
      <c r="D1009" s="98"/>
      <c r="E1009" s="275"/>
    </row>
    <row r="1010" spans="1:5" ht="15.75">
      <c r="A1010" s="129"/>
      <c r="B1010" s="273"/>
      <c r="C1010" s="98"/>
      <c r="D1010" s="98"/>
      <c r="E1010" s="275"/>
    </row>
    <row r="1011" spans="1:5" ht="15.75">
      <c r="A1011" s="129"/>
      <c r="B1011" s="273"/>
      <c r="C1011" s="98"/>
      <c r="D1011" s="98"/>
      <c r="E1011" s="275"/>
    </row>
    <row r="1012" spans="1:5" ht="15.75">
      <c r="A1012" s="129"/>
      <c r="B1012" s="273"/>
      <c r="C1012" s="98"/>
      <c r="D1012" s="98"/>
      <c r="E1012" s="275"/>
    </row>
    <row r="1013" spans="1:5" ht="15.75">
      <c r="A1013" s="129"/>
      <c r="B1013" s="273"/>
      <c r="C1013" s="98"/>
      <c r="D1013" s="98"/>
      <c r="E1013" s="275"/>
    </row>
    <row r="1014" spans="1:5" ht="15.75">
      <c r="A1014" s="129"/>
      <c r="B1014" s="273"/>
      <c r="C1014" s="98"/>
      <c r="D1014" s="98"/>
      <c r="E1014" s="275"/>
    </row>
    <row r="1015" spans="1:5" ht="15.75">
      <c r="A1015" s="129"/>
      <c r="B1015" s="273"/>
      <c r="C1015" s="98"/>
      <c r="D1015" s="98"/>
      <c r="E1015" s="275"/>
    </row>
    <row r="1016" spans="1:5" ht="15.75">
      <c r="A1016" s="129"/>
      <c r="B1016" s="273"/>
      <c r="C1016" s="98"/>
      <c r="D1016" s="98"/>
      <c r="E1016" s="275"/>
    </row>
    <row r="1017" spans="1:5" ht="15.75">
      <c r="A1017" s="129"/>
      <c r="B1017" s="273"/>
      <c r="C1017" s="98"/>
      <c r="D1017" s="98"/>
      <c r="E1017" s="275"/>
    </row>
    <row r="1018" spans="1:5" ht="15.75">
      <c r="A1018" s="129"/>
      <c r="B1018" s="273"/>
      <c r="C1018" s="98"/>
      <c r="D1018" s="98"/>
      <c r="E1018" s="275"/>
    </row>
    <row r="1019" spans="1:5" ht="15.75">
      <c r="A1019" s="129"/>
      <c r="B1019" s="273"/>
      <c r="C1019" s="98"/>
      <c r="D1019" s="98"/>
      <c r="E1019" s="275"/>
    </row>
    <row r="1020" spans="1:5" ht="15.75">
      <c r="A1020" s="129"/>
      <c r="B1020" s="273"/>
      <c r="C1020" s="98"/>
      <c r="D1020" s="98"/>
      <c r="E1020" s="275"/>
    </row>
    <row r="1021" spans="1:5" ht="15.75">
      <c r="A1021" s="129"/>
      <c r="B1021" s="273"/>
      <c r="C1021" s="98"/>
      <c r="D1021" s="98"/>
      <c r="E1021" s="275"/>
    </row>
    <row r="1022" spans="1:5" ht="15.75">
      <c r="A1022" s="129"/>
      <c r="B1022" s="273"/>
      <c r="C1022" s="98"/>
      <c r="D1022" s="98"/>
      <c r="E1022" s="275"/>
    </row>
    <row r="1023" spans="1:5" ht="15.75">
      <c r="A1023" s="129"/>
      <c r="B1023" s="273"/>
      <c r="C1023" s="98"/>
      <c r="D1023" s="98"/>
      <c r="E1023" s="275"/>
    </row>
    <row r="1024" spans="1:5" ht="15.75">
      <c r="A1024" s="129"/>
      <c r="B1024" s="273"/>
      <c r="C1024" s="98"/>
      <c r="D1024" s="98"/>
      <c r="E1024" s="275"/>
    </row>
    <row r="1025" spans="1:5" ht="15.75">
      <c r="A1025" s="129"/>
      <c r="B1025" s="273"/>
      <c r="C1025" s="98"/>
      <c r="D1025" s="98"/>
      <c r="E1025" s="275"/>
    </row>
    <row r="1026" spans="1:5" ht="15.75">
      <c r="A1026" s="129"/>
      <c r="B1026" s="273"/>
      <c r="C1026" s="98"/>
      <c r="D1026" s="98"/>
      <c r="E1026" s="275"/>
    </row>
    <row r="1027" spans="1:5" ht="15.75">
      <c r="A1027" s="129"/>
      <c r="B1027" s="273"/>
      <c r="C1027" s="98"/>
      <c r="D1027" s="98"/>
      <c r="E1027" s="275"/>
    </row>
    <row r="1028" spans="1:5" ht="15.75">
      <c r="A1028" s="129"/>
      <c r="B1028" s="273"/>
      <c r="C1028" s="98"/>
      <c r="D1028" s="98"/>
      <c r="E1028" s="275"/>
    </row>
    <row r="1029" spans="1:5" ht="15.75">
      <c r="A1029" s="129"/>
      <c r="B1029" s="273"/>
      <c r="C1029" s="98"/>
      <c r="D1029" s="98"/>
      <c r="E1029" s="275"/>
    </row>
    <row r="1030" spans="1:5" ht="15.75">
      <c r="A1030" s="129"/>
      <c r="B1030" s="273"/>
      <c r="C1030" s="98"/>
      <c r="D1030" s="98"/>
      <c r="E1030" s="275"/>
    </row>
    <row r="1031" spans="1:5" ht="15.75">
      <c r="A1031" s="129"/>
      <c r="B1031" s="273"/>
      <c r="C1031" s="98"/>
      <c r="D1031" s="98"/>
      <c r="E1031" s="275"/>
    </row>
    <row r="1032" spans="1:5" ht="15.75">
      <c r="A1032" s="129"/>
      <c r="B1032" s="273"/>
      <c r="C1032" s="98"/>
      <c r="D1032" s="98"/>
      <c r="E1032" s="275"/>
    </row>
    <row r="1033" spans="1:5" ht="15.75">
      <c r="A1033" s="129"/>
      <c r="B1033" s="273"/>
      <c r="C1033" s="98"/>
      <c r="D1033" s="98"/>
      <c r="E1033" s="275"/>
    </row>
    <row r="1034" spans="1:5" ht="15.75">
      <c r="A1034" s="129"/>
      <c r="B1034" s="273"/>
      <c r="C1034" s="98"/>
      <c r="D1034" s="98"/>
      <c r="E1034" s="275"/>
    </row>
    <row r="1035" spans="1:5" ht="15.75">
      <c r="A1035" s="129"/>
      <c r="B1035" s="273"/>
      <c r="C1035" s="98"/>
      <c r="D1035" s="98"/>
      <c r="E1035" s="275"/>
    </row>
    <row r="1036" spans="1:5" ht="15.75">
      <c r="A1036" s="129"/>
      <c r="B1036" s="273"/>
      <c r="C1036" s="98"/>
      <c r="D1036" s="98"/>
      <c r="E1036" s="275"/>
    </row>
    <row r="1037" spans="1:5" ht="15.75">
      <c r="A1037" s="129"/>
      <c r="B1037" s="273"/>
      <c r="C1037" s="98"/>
      <c r="D1037" s="98"/>
      <c r="E1037" s="275"/>
    </row>
    <row r="1038" spans="1:5" ht="15.75">
      <c r="A1038" s="129"/>
      <c r="B1038" s="273"/>
      <c r="C1038" s="98"/>
      <c r="D1038" s="98"/>
      <c r="E1038" s="275"/>
    </row>
    <row r="1039" spans="1:5" ht="15.75">
      <c r="A1039" s="129"/>
      <c r="B1039" s="273"/>
      <c r="C1039" s="98"/>
      <c r="D1039" s="98"/>
      <c r="E1039" s="275"/>
    </row>
    <row r="1040" spans="1:5" ht="15.75">
      <c r="A1040" s="129"/>
      <c r="B1040" s="273"/>
      <c r="C1040" s="98"/>
      <c r="D1040" s="98"/>
      <c r="E1040" s="275"/>
    </row>
    <row r="1041" spans="1:5" ht="15.75">
      <c r="A1041" s="129"/>
      <c r="B1041" s="273"/>
      <c r="C1041" s="98"/>
      <c r="D1041" s="98"/>
      <c r="E1041" s="275"/>
    </row>
    <row r="1042" spans="1:5" ht="15.75">
      <c r="A1042" s="129"/>
      <c r="B1042" s="273"/>
      <c r="C1042" s="98"/>
      <c r="D1042" s="98"/>
      <c r="E1042" s="275"/>
    </row>
    <row r="1043" spans="1:5" ht="15.75">
      <c r="A1043" s="129"/>
      <c r="B1043" s="273"/>
      <c r="C1043" s="98"/>
      <c r="D1043" s="98"/>
      <c r="E1043" s="275"/>
    </row>
    <row r="1044" spans="1:5" ht="15.75">
      <c r="A1044" s="129"/>
      <c r="B1044" s="273"/>
      <c r="C1044" s="98"/>
      <c r="D1044" s="98"/>
      <c r="E1044" s="275"/>
    </row>
    <row r="1045" spans="1:5" ht="15.75">
      <c r="A1045" s="129"/>
      <c r="B1045" s="273"/>
      <c r="C1045" s="98"/>
      <c r="D1045" s="98"/>
      <c r="E1045" s="275"/>
    </row>
    <row r="1046" spans="1:5" ht="15.75">
      <c r="A1046" s="129"/>
      <c r="B1046" s="273"/>
      <c r="C1046" s="98"/>
      <c r="D1046" s="98"/>
      <c r="E1046" s="275"/>
    </row>
    <row r="1047" spans="1:5" ht="15.75">
      <c r="A1047" s="129"/>
      <c r="B1047" s="273"/>
      <c r="C1047" s="98"/>
      <c r="D1047" s="98"/>
      <c r="E1047" s="275"/>
    </row>
    <row r="1048" spans="1:5" ht="15.75">
      <c r="A1048" s="129"/>
      <c r="B1048" s="273"/>
      <c r="C1048" s="98"/>
      <c r="D1048" s="98"/>
      <c r="E1048" s="275"/>
    </row>
    <row r="1049" spans="1:5" ht="15.75">
      <c r="A1049" s="129"/>
      <c r="B1049" s="273"/>
      <c r="C1049" s="98"/>
      <c r="D1049" s="98"/>
      <c r="E1049" s="275"/>
    </row>
    <row r="1050" spans="1:5" ht="15.75">
      <c r="A1050" s="129"/>
      <c r="B1050" s="273"/>
      <c r="C1050" s="98"/>
      <c r="D1050" s="98"/>
      <c r="E1050" s="275"/>
    </row>
    <row r="1051" spans="1:5" ht="15.75">
      <c r="A1051" s="129"/>
      <c r="B1051" s="273"/>
      <c r="C1051" s="98"/>
      <c r="D1051" s="98"/>
      <c r="E1051" s="275"/>
    </row>
    <row r="1052" spans="1:5" ht="15.75">
      <c r="A1052" s="129"/>
      <c r="B1052" s="273"/>
      <c r="C1052" s="98"/>
      <c r="D1052" s="98"/>
      <c r="E1052" s="275"/>
    </row>
    <row r="1053" spans="1:5" ht="15.75">
      <c r="A1053" s="129"/>
      <c r="B1053" s="273"/>
      <c r="C1053" s="98"/>
      <c r="D1053" s="98"/>
      <c r="E1053" s="275"/>
    </row>
    <row r="1054" spans="1:5" ht="15.75">
      <c r="A1054" s="129"/>
      <c r="B1054" s="273"/>
      <c r="C1054" s="98"/>
      <c r="D1054" s="98"/>
      <c r="E1054" s="275"/>
    </row>
    <row r="1055" spans="1:5" ht="15.75">
      <c r="A1055" s="129"/>
      <c r="B1055" s="273"/>
      <c r="C1055" s="98"/>
      <c r="D1055" s="98"/>
      <c r="E1055" s="275"/>
    </row>
    <row r="1056" spans="1:5" ht="15.75">
      <c r="A1056" s="129"/>
      <c r="B1056" s="273"/>
      <c r="C1056" s="98"/>
      <c r="D1056" s="98"/>
      <c r="E1056" s="275"/>
    </row>
    <row r="1057" spans="1:5" ht="15.75">
      <c r="A1057" s="129"/>
      <c r="B1057" s="273"/>
      <c r="C1057" s="98"/>
      <c r="D1057" s="98"/>
      <c r="E1057" s="275"/>
    </row>
    <row r="1058" spans="1:5" ht="15.75">
      <c r="A1058" s="129"/>
      <c r="B1058" s="273"/>
      <c r="C1058" s="98"/>
      <c r="D1058" s="98"/>
      <c r="E1058" s="275"/>
    </row>
    <row r="1059" spans="1:5" ht="15.75">
      <c r="A1059" s="129"/>
      <c r="B1059" s="273"/>
      <c r="C1059" s="98"/>
      <c r="D1059" s="98"/>
      <c r="E1059" s="275"/>
    </row>
    <row r="1060" spans="1:5" ht="15.75">
      <c r="A1060" s="129"/>
      <c r="B1060" s="273"/>
      <c r="C1060" s="98"/>
      <c r="D1060" s="98"/>
      <c r="E1060" s="275"/>
    </row>
    <row r="1061" spans="1:5" ht="15.75">
      <c r="A1061" s="129"/>
      <c r="B1061" s="273"/>
      <c r="C1061" s="98"/>
      <c r="D1061" s="98"/>
      <c r="E1061" s="275"/>
    </row>
    <row r="1062" spans="1:5" ht="15.75">
      <c r="A1062" s="129"/>
      <c r="B1062" s="273"/>
      <c r="C1062" s="98"/>
      <c r="D1062" s="98"/>
      <c r="E1062" s="275"/>
    </row>
    <row r="1063" spans="1:5" ht="15.75">
      <c r="A1063" s="129"/>
      <c r="B1063" s="273"/>
      <c r="C1063" s="98"/>
      <c r="D1063" s="98"/>
      <c r="E1063" s="275"/>
    </row>
    <row r="1064" spans="1:5" ht="15.75">
      <c r="A1064" s="129"/>
      <c r="B1064" s="273"/>
      <c r="C1064" s="98"/>
      <c r="D1064" s="98"/>
      <c r="E1064" s="275"/>
    </row>
    <row r="1065" spans="1:5" ht="15.75">
      <c r="A1065" s="129"/>
      <c r="B1065" s="273"/>
      <c r="C1065" s="98"/>
      <c r="D1065" s="98"/>
      <c r="E1065" s="275"/>
    </row>
    <row r="1066" spans="1:5" ht="15.75">
      <c r="A1066" s="129"/>
      <c r="B1066" s="273"/>
      <c r="C1066" s="98"/>
      <c r="D1066" s="98"/>
      <c r="E1066" s="275"/>
    </row>
    <row r="1067" spans="1:5" ht="15.75">
      <c r="A1067" s="129"/>
      <c r="B1067" s="273"/>
      <c r="C1067" s="98"/>
      <c r="D1067" s="98"/>
      <c r="E1067" s="275"/>
    </row>
    <row r="1068" spans="1:5" ht="15.75">
      <c r="A1068" s="129"/>
      <c r="B1068" s="273"/>
      <c r="C1068" s="98"/>
      <c r="D1068" s="98"/>
      <c r="E1068" s="275"/>
    </row>
    <row r="1069" spans="1:5" ht="15.75">
      <c r="A1069" s="129"/>
      <c r="B1069" s="273"/>
      <c r="C1069" s="98"/>
      <c r="D1069" s="98"/>
      <c r="E1069" s="275"/>
    </row>
    <row r="1070" spans="1:5" ht="15.75">
      <c r="A1070" s="129"/>
      <c r="B1070" s="273"/>
      <c r="C1070" s="98"/>
      <c r="D1070" s="98"/>
      <c r="E1070" s="275"/>
    </row>
    <row r="1071" spans="1:5" ht="15.75">
      <c r="A1071" s="129"/>
      <c r="B1071" s="273"/>
      <c r="C1071" s="98"/>
      <c r="D1071" s="98"/>
      <c r="E1071" s="275"/>
    </row>
    <row r="1072" spans="1:5" ht="15.75">
      <c r="A1072" s="129"/>
      <c r="B1072" s="273"/>
      <c r="C1072" s="98"/>
      <c r="D1072" s="98"/>
      <c r="E1072" s="275"/>
    </row>
    <row r="1073" spans="1:5" ht="15.75">
      <c r="A1073" s="129"/>
      <c r="B1073" s="273"/>
      <c r="C1073" s="98"/>
      <c r="D1073" s="98"/>
      <c r="E1073" s="275"/>
    </row>
    <row r="1074" spans="1:5" ht="15.75">
      <c r="A1074" s="129"/>
      <c r="B1074" s="273"/>
      <c r="C1074" s="98"/>
      <c r="D1074" s="98"/>
      <c r="E1074" s="275"/>
    </row>
    <row r="1075" spans="1:5" ht="15.75">
      <c r="A1075" s="129"/>
      <c r="B1075" s="273"/>
      <c r="C1075" s="98"/>
      <c r="D1075" s="98"/>
      <c r="E1075" s="275"/>
    </row>
    <row r="1076" spans="1:5" ht="15.75">
      <c r="A1076" s="129"/>
      <c r="B1076" s="273"/>
      <c r="C1076" s="98"/>
      <c r="D1076" s="98"/>
      <c r="E1076" s="275"/>
    </row>
    <row r="1077" spans="1:5" ht="15.75">
      <c r="A1077" s="129"/>
      <c r="B1077" s="273"/>
      <c r="C1077" s="98"/>
      <c r="D1077" s="98"/>
      <c r="E1077" s="275"/>
    </row>
    <row r="1078" spans="1:5" ht="15.75">
      <c r="A1078" s="129"/>
      <c r="B1078" s="273"/>
      <c r="C1078" s="98"/>
      <c r="D1078" s="98"/>
      <c r="E1078" s="275"/>
    </row>
    <row r="1079" spans="1:5" ht="15.75">
      <c r="A1079" s="129"/>
      <c r="B1079" s="273"/>
      <c r="C1079" s="98"/>
      <c r="D1079" s="98"/>
      <c r="E1079" s="275"/>
    </row>
    <row r="1080" spans="1:5" ht="15.75">
      <c r="A1080" s="129"/>
      <c r="B1080" s="273"/>
      <c r="C1080" s="98"/>
      <c r="D1080" s="98"/>
      <c r="E1080" s="275"/>
    </row>
    <row r="1081" spans="1:5" ht="15.75">
      <c r="A1081" s="129"/>
      <c r="B1081" s="273"/>
      <c r="C1081" s="98"/>
      <c r="D1081" s="98"/>
      <c r="E1081" s="275"/>
    </row>
    <row r="1082" spans="1:5" ht="15.75">
      <c r="A1082" s="129"/>
      <c r="B1082" s="273"/>
      <c r="C1082" s="98"/>
      <c r="D1082" s="98"/>
      <c r="E1082" s="275"/>
    </row>
    <row r="1083" spans="1:5" ht="15.75">
      <c r="A1083" s="129"/>
      <c r="B1083" s="273"/>
      <c r="C1083" s="98"/>
      <c r="D1083" s="98"/>
      <c r="E1083" s="275"/>
    </row>
    <row r="1084" spans="1:5" ht="15.75">
      <c r="A1084" s="129"/>
      <c r="B1084" s="273"/>
      <c r="C1084" s="98"/>
      <c r="D1084" s="98"/>
      <c r="E1084" s="275"/>
    </row>
    <row r="1085" spans="1:5" ht="15.75">
      <c r="A1085" s="129"/>
      <c r="B1085" s="273"/>
      <c r="C1085" s="98"/>
      <c r="D1085" s="98"/>
      <c r="E1085" s="275"/>
    </row>
    <row r="1086" spans="1:5" ht="15.75">
      <c r="A1086" s="129"/>
      <c r="B1086" s="273"/>
      <c r="C1086" s="98"/>
      <c r="D1086" s="98"/>
      <c r="E1086" s="275"/>
    </row>
    <row r="1087" spans="1:5" ht="15.75">
      <c r="A1087" s="129"/>
      <c r="B1087" s="273"/>
      <c r="C1087" s="98"/>
      <c r="D1087" s="98"/>
      <c r="E1087" s="275"/>
    </row>
    <row r="1088" spans="1:5" ht="15.75">
      <c r="A1088" s="129"/>
      <c r="B1088" s="273"/>
      <c r="C1088" s="98"/>
      <c r="D1088" s="98"/>
      <c r="E1088" s="275"/>
    </row>
    <row r="1089" spans="1:5" ht="15.75">
      <c r="A1089" s="129"/>
      <c r="B1089" s="273"/>
      <c r="C1089" s="98"/>
      <c r="D1089" s="98"/>
      <c r="E1089" s="275"/>
    </row>
    <row r="1090" spans="1:5" ht="15.75">
      <c r="A1090" s="129"/>
      <c r="B1090" s="273"/>
      <c r="C1090" s="98"/>
      <c r="D1090" s="98"/>
      <c r="E1090" s="275"/>
    </row>
    <row r="1091" spans="1:5" ht="15.75">
      <c r="A1091" s="129"/>
      <c r="B1091" s="273"/>
      <c r="C1091" s="98"/>
      <c r="D1091" s="98"/>
      <c r="E1091" s="275"/>
    </row>
    <row r="1092" spans="1:5" ht="15.75">
      <c r="A1092" s="129"/>
      <c r="B1092" s="273"/>
      <c r="C1092" s="98"/>
      <c r="D1092" s="98"/>
      <c r="E1092" s="275"/>
    </row>
    <row r="1093" spans="1:5" ht="15.75">
      <c r="A1093" s="129"/>
      <c r="B1093" s="273"/>
      <c r="C1093" s="98"/>
      <c r="D1093" s="98"/>
      <c r="E1093" s="275"/>
    </row>
    <row r="1094" spans="1:5" ht="15.75">
      <c r="A1094" s="129"/>
      <c r="B1094" s="273"/>
      <c r="C1094" s="98"/>
      <c r="D1094" s="98"/>
      <c r="E1094" s="275"/>
    </row>
    <row r="1095" spans="1:5" ht="15.75">
      <c r="A1095" s="129"/>
      <c r="B1095" s="273"/>
      <c r="C1095" s="98"/>
      <c r="D1095" s="98"/>
      <c r="E1095" s="275"/>
    </row>
    <row r="1096" spans="1:5" ht="15.75">
      <c r="A1096" s="129"/>
      <c r="B1096" s="273"/>
      <c r="C1096" s="98"/>
      <c r="D1096" s="98"/>
      <c r="E1096" s="275"/>
    </row>
    <row r="1097" spans="1:5" ht="15.75">
      <c r="A1097" s="129"/>
      <c r="B1097" s="273"/>
      <c r="C1097" s="98"/>
      <c r="D1097" s="98"/>
      <c r="E1097" s="275"/>
    </row>
    <row r="1098" spans="1:5" ht="15.75">
      <c r="A1098" s="129"/>
      <c r="B1098" s="273"/>
      <c r="C1098" s="98"/>
      <c r="D1098" s="98"/>
      <c r="E1098" s="275"/>
    </row>
    <row r="1099" spans="1:5" ht="15.75">
      <c r="A1099" s="129"/>
      <c r="B1099" s="273"/>
      <c r="C1099" s="98"/>
      <c r="D1099" s="98"/>
      <c r="E1099" s="275"/>
    </row>
    <row r="1100" spans="1:5" ht="15.75">
      <c r="A1100" s="129"/>
      <c r="B1100" s="273"/>
      <c r="C1100" s="98"/>
      <c r="D1100" s="98"/>
      <c r="E1100" s="275"/>
    </row>
    <row r="1101" spans="1:5" ht="15.75">
      <c r="A1101" s="129"/>
      <c r="B1101" s="273"/>
      <c r="C1101" s="98"/>
      <c r="D1101" s="98"/>
      <c r="E1101" s="275"/>
    </row>
    <row r="1102" spans="1:5" ht="15.75">
      <c r="A1102" s="129"/>
      <c r="B1102" s="273"/>
      <c r="C1102" s="98"/>
      <c r="D1102" s="98"/>
      <c r="E1102" s="275"/>
    </row>
    <row r="1103" spans="1:5" ht="15.75">
      <c r="A1103" s="129"/>
      <c r="B1103" s="273"/>
      <c r="C1103" s="98"/>
      <c r="D1103" s="98"/>
      <c r="E1103" s="275"/>
    </row>
    <row r="1104" spans="1:5" ht="15.75">
      <c r="A1104" s="129"/>
      <c r="B1104" s="273"/>
      <c r="C1104" s="98"/>
      <c r="D1104" s="98"/>
      <c r="E1104" s="275"/>
    </row>
    <row r="1105" spans="1:5" ht="15.75">
      <c r="A1105" s="129"/>
      <c r="B1105" s="273"/>
      <c r="C1105" s="98"/>
      <c r="D1105" s="98"/>
      <c r="E1105" s="275"/>
    </row>
    <row r="1106" spans="1:5" ht="15.75">
      <c r="A1106" s="129"/>
      <c r="B1106" s="273"/>
      <c r="C1106" s="98"/>
      <c r="D1106" s="98"/>
      <c r="E1106" s="275"/>
    </row>
    <row r="1107" spans="1:5" ht="15.75">
      <c r="A1107" s="129"/>
      <c r="B1107" s="273"/>
      <c r="C1107" s="98"/>
      <c r="D1107" s="98"/>
      <c r="E1107" s="275"/>
    </row>
    <row r="1108" spans="1:5" ht="15.75">
      <c r="A1108" s="129"/>
      <c r="B1108" s="273"/>
      <c r="C1108" s="98"/>
      <c r="D1108" s="98"/>
      <c r="E1108" s="275"/>
    </row>
    <row r="1109" spans="1:5" ht="15.75">
      <c r="A1109" s="129"/>
      <c r="B1109" s="273"/>
      <c r="C1109" s="98"/>
      <c r="D1109" s="98"/>
      <c r="E1109" s="275"/>
    </row>
    <row r="1110" spans="1:5" ht="15.75">
      <c r="A1110" s="129"/>
      <c r="B1110" s="273"/>
      <c r="C1110" s="98"/>
      <c r="D1110" s="98"/>
      <c r="E1110" s="275"/>
    </row>
    <row r="1111" spans="1:5" ht="15.75">
      <c r="A1111" s="129"/>
      <c r="B1111" s="273"/>
      <c r="C1111" s="98"/>
      <c r="D1111" s="98"/>
      <c r="E1111" s="275"/>
    </row>
    <row r="1112" spans="1:5" ht="15.75">
      <c r="A1112" s="129"/>
      <c r="B1112" s="273"/>
      <c r="C1112" s="98"/>
      <c r="D1112" s="98"/>
      <c r="E1112" s="275"/>
    </row>
    <row r="1113" spans="1:5" ht="15.75">
      <c r="A1113" s="129"/>
      <c r="B1113" s="273"/>
      <c r="C1113" s="98"/>
      <c r="D1113" s="98"/>
      <c r="E1113" s="275"/>
    </row>
    <row r="1114" spans="1:5" ht="15.75">
      <c r="A1114" s="129"/>
      <c r="B1114" s="273"/>
      <c r="C1114" s="98"/>
      <c r="D1114" s="98"/>
      <c r="E1114" s="275"/>
    </row>
    <row r="1115" spans="1:5" ht="15.75">
      <c r="A1115" s="129"/>
      <c r="B1115" s="273"/>
      <c r="C1115" s="98"/>
      <c r="D1115" s="98"/>
      <c r="E1115" s="275"/>
    </row>
    <row r="1116" spans="1:5" ht="15.75">
      <c r="A1116" s="129"/>
      <c r="B1116" s="273"/>
      <c r="C1116" s="98"/>
      <c r="D1116" s="98"/>
      <c r="E1116" s="275"/>
    </row>
    <row r="1117" spans="1:5" ht="15.75">
      <c r="A1117" s="129"/>
      <c r="B1117" s="273"/>
      <c r="C1117" s="98"/>
      <c r="D1117" s="98"/>
      <c r="E1117" s="275"/>
    </row>
    <row r="1118" spans="1:5" ht="15.75">
      <c r="A1118" s="129"/>
      <c r="B1118" s="273"/>
      <c r="C1118" s="98"/>
      <c r="D1118" s="98"/>
      <c r="E1118" s="275"/>
    </row>
    <row r="1119" spans="1:5" ht="15.75">
      <c r="A1119" s="129"/>
      <c r="B1119" s="273"/>
      <c r="C1119" s="98"/>
      <c r="D1119" s="98"/>
      <c r="E1119" s="275"/>
    </row>
    <row r="1120" spans="1:5" ht="15.75">
      <c r="A1120" s="129"/>
      <c r="B1120" s="273"/>
      <c r="C1120" s="98"/>
      <c r="D1120" s="98"/>
      <c r="E1120" s="275"/>
    </row>
    <row r="1121" spans="1:5" ht="15.75">
      <c r="A1121" s="129"/>
      <c r="B1121" s="273"/>
      <c r="C1121" s="98"/>
      <c r="D1121" s="98"/>
      <c r="E1121" s="275"/>
    </row>
    <row r="1122" spans="1:5" ht="15.75">
      <c r="A1122" s="129"/>
      <c r="B1122" s="273"/>
      <c r="C1122" s="98"/>
      <c r="D1122" s="98"/>
      <c r="E1122" s="275"/>
    </row>
    <row r="1123" spans="1:5" ht="15.75">
      <c r="A1123" s="129"/>
      <c r="B1123" s="273"/>
      <c r="C1123" s="98"/>
      <c r="D1123" s="98"/>
      <c r="E1123" s="275"/>
    </row>
    <row r="1124" spans="1:5" ht="15.75">
      <c r="A1124" s="129"/>
      <c r="B1124" s="273"/>
      <c r="C1124" s="98"/>
      <c r="D1124" s="98"/>
      <c r="E1124" s="275"/>
    </row>
    <row r="1125" spans="1:5" ht="15.75">
      <c r="A1125" s="129"/>
      <c r="B1125" s="273"/>
      <c r="C1125" s="98"/>
      <c r="D1125" s="98"/>
      <c r="E1125" s="275"/>
    </row>
    <row r="1126" spans="1:5" ht="15.75">
      <c r="A1126" s="129"/>
      <c r="B1126" s="273"/>
      <c r="C1126" s="98"/>
      <c r="D1126" s="98"/>
      <c r="E1126" s="275"/>
    </row>
    <row r="1127" spans="1:5" ht="15.75">
      <c r="A1127" s="129"/>
      <c r="B1127" s="273"/>
      <c r="C1127" s="98"/>
      <c r="D1127" s="98"/>
      <c r="E1127" s="275"/>
    </row>
    <row r="1128" spans="1:5" ht="15.75">
      <c r="A1128" s="129"/>
      <c r="B1128" s="273"/>
      <c r="C1128" s="98"/>
      <c r="D1128" s="98"/>
      <c r="E1128" s="275"/>
    </row>
    <row r="1129" spans="1:5" ht="15.75">
      <c r="A1129" s="129"/>
      <c r="B1129" s="273"/>
      <c r="C1129" s="98"/>
      <c r="D1129" s="98"/>
      <c r="E1129" s="275"/>
    </row>
    <row r="1130" spans="1:5" ht="15.75">
      <c r="A1130" s="129"/>
      <c r="B1130" s="273"/>
      <c r="C1130" s="98"/>
      <c r="D1130" s="98"/>
      <c r="E1130" s="275"/>
    </row>
    <row r="1131" spans="1:5" ht="15.75">
      <c r="A1131" s="129"/>
      <c r="B1131" s="273"/>
      <c r="C1131" s="98"/>
      <c r="D1131" s="98"/>
      <c r="E1131" s="275"/>
    </row>
    <row r="1132" spans="1:5" ht="15.75">
      <c r="A1132" s="129"/>
      <c r="B1132" s="273"/>
      <c r="C1132" s="98"/>
      <c r="D1132" s="98"/>
      <c r="E1132" s="275"/>
    </row>
    <row r="1133" spans="1:5" ht="15.75">
      <c r="A1133" s="129"/>
      <c r="B1133" s="273"/>
      <c r="C1133" s="98"/>
      <c r="D1133" s="98"/>
      <c r="E1133" s="275"/>
    </row>
    <row r="1134" spans="1:5" ht="15.75">
      <c r="A1134" s="129"/>
      <c r="B1134" s="273"/>
      <c r="C1134" s="98"/>
      <c r="D1134" s="98"/>
      <c r="E1134" s="275"/>
    </row>
    <row r="1135" spans="1:5" ht="15.75">
      <c r="A1135" s="129"/>
      <c r="B1135" s="273"/>
      <c r="C1135" s="98"/>
      <c r="D1135" s="98"/>
      <c r="E1135" s="275"/>
    </row>
    <row r="1136" spans="1:5" ht="15.75">
      <c r="A1136" s="129"/>
      <c r="B1136" s="273"/>
      <c r="C1136" s="98"/>
      <c r="D1136" s="98"/>
      <c r="E1136" s="275"/>
    </row>
    <row r="1137" spans="1:5" ht="15.75">
      <c r="A1137" s="129"/>
      <c r="B1137" s="273"/>
      <c r="C1137" s="98"/>
      <c r="D1137" s="98"/>
      <c r="E1137" s="275"/>
    </row>
    <row r="1138" spans="1:5" ht="15.75">
      <c r="A1138" s="129"/>
      <c r="B1138" s="273"/>
      <c r="C1138" s="98"/>
      <c r="D1138" s="98"/>
      <c r="E1138" s="275"/>
    </row>
    <row r="1139" spans="1:5" ht="15.75">
      <c r="A1139" s="129"/>
      <c r="B1139" s="273"/>
      <c r="C1139" s="98"/>
      <c r="D1139" s="98"/>
      <c r="E1139" s="275"/>
    </row>
    <row r="1140" spans="1:5" ht="15.75">
      <c r="A1140" s="129"/>
      <c r="B1140" s="273"/>
      <c r="C1140" s="98"/>
      <c r="D1140" s="98"/>
      <c r="E1140" s="275"/>
    </row>
    <row r="1141" spans="1:5" ht="15.75">
      <c r="A1141" s="129"/>
      <c r="B1141" s="273"/>
      <c r="C1141" s="98"/>
      <c r="D1141" s="98"/>
      <c r="E1141" s="275"/>
    </row>
    <row r="1142" spans="1:5" ht="15.75">
      <c r="A1142" s="129"/>
      <c r="B1142" s="273"/>
      <c r="C1142" s="98"/>
      <c r="D1142" s="98"/>
      <c r="E1142" s="275"/>
    </row>
    <row r="1143" spans="1:5" ht="15.75">
      <c r="A1143" s="129"/>
      <c r="B1143" s="273"/>
      <c r="C1143" s="98"/>
      <c r="D1143" s="98"/>
      <c r="E1143" s="275"/>
    </row>
    <row r="1144" spans="1:5" ht="15.75">
      <c r="A1144" s="129"/>
      <c r="B1144" s="273"/>
      <c r="C1144" s="98"/>
      <c r="D1144" s="98"/>
      <c r="E1144" s="275"/>
    </row>
    <row r="1145" spans="1:5" ht="15.75">
      <c r="A1145" s="129"/>
      <c r="B1145" s="273"/>
      <c r="C1145" s="98"/>
      <c r="D1145" s="98"/>
      <c r="E1145" s="275"/>
    </row>
    <row r="1146" spans="1:5" ht="15.75">
      <c r="A1146" s="129"/>
      <c r="B1146" s="273"/>
      <c r="C1146" s="98"/>
      <c r="D1146" s="98"/>
      <c r="E1146" s="275"/>
    </row>
    <row r="1147" spans="1:5" ht="15.75">
      <c r="A1147" s="129"/>
      <c r="B1147" s="273"/>
      <c r="C1147" s="98"/>
      <c r="D1147" s="98"/>
      <c r="E1147" s="275"/>
    </row>
    <row r="1148" spans="1:5" ht="15.75">
      <c r="A1148" s="129"/>
      <c r="B1148" s="273"/>
      <c r="C1148" s="98"/>
      <c r="D1148" s="98"/>
      <c r="E1148" s="275"/>
    </row>
    <row r="1149" spans="1:5" ht="15.75">
      <c r="A1149" s="129"/>
      <c r="B1149" s="273"/>
      <c r="C1149" s="98"/>
      <c r="D1149" s="98"/>
      <c r="E1149" s="275"/>
    </row>
    <row r="1150" spans="1:5" ht="15.75">
      <c r="A1150" s="129"/>
      <c r="B1150" s="273"/>
      <c r="C1150" s="98"/>
      <c r="D1150" s="98"/>
      <c r="E1150" s="275"/>
    </row>
    <row r="1151" spans="1:5" ht="15.75">
      <c r="A1151" s="129"/>
      <c r="B1151" s="273"/>
      <c r="C1151" s="98"/>
      <c r="D1151" s="98"/>
      <c r="E1151" s="275"/>
    </row>
    <row r="1152" spans="1:5" ht="15.75">
      <c r="A1152" s="129"/>
      <c r="B1152" s="273"/>
      <c r="C1152" s="98"/>
      <c r="D1152" s="98"/>
      <c r="E1152" s="275"/>
    </row>
    <row r="1153" spans="1:5" ht="15.75">
      <c r="A1153" s="129"/>
      <c r="B1153" s="273"/>
      <c r="C1153" s="98"/>
      <c r="D1153" s="98"/>
      <c r="E1153" s="275"/>
    </row>
    <row r="1154" spans="1:5" ht="15.75">
      <c r="A1154" s="129"/>
      <c r="B1154" s="273"/>
      <c r="C1154" s="98"/>
      <c r="D1154" s="98"/>
      <c r="E1154" s="275"/>
    </row>
    <row r="1155" spans="1:5" ht="15.75">
      <c r="A1155" s="129"/>
      <c r="B1155" s="273"/>
      <c r="C1155" s="98"/>
      <c r="D1155" s="98"/>
      <c r="E1155" s="275"/>
    </row>
    <row r="1156" spans="1:5" ht="15.75">
      <c r="A1156" s="129"/>
      <c r="B1156" s="273"/>
      <c r="C1156" s="98"/>
      <c r="D1156" s="98"/>
      <c r="E1156" s="275"/>
    </row>
    <row r="1157" spans="1:5" ht="15.75">
      <c r="A1157" s="129"/>
      <c r="B1157" s="273"/>
      <c r="C1157" s="98"/>
      <c r="D1157" s="98"/>
      <c r="E1157" s="275"/>
    </row>
    <row r="1158" spans="1:5" ht="15.75">
      <c r="A1158" s="129"/>
      <c r="B1158" s="273"/>
      <c r="C1158" s="98"/>
      <c r="D1158" s="98"/>
      <c r="E1158" s="275"/>
    </row>
    <row r="1159" spans="1:5" ht="15.75">
      <c r="A1159" s="129"/>
      <c r="B1159" s="273"/>
      <c r="C1159" s="98"/>
      <c r="D1159" s="98"/>
      <c r="E1159" s="275"/>
    </row>
    <row r="1160" spans="1:5" ht="15.75">
      <c r="A1160" s="129"/>
      <c r="B1160" s="273"/>
      <c r="C1160" s="98"/>
      <c r="D1160" s="98"/>
      <c r="E1160" s="275"/>
    </row>
    <row r="1161" spans="1:5" ht="15.75">
      <c r="A1161" s="129"/>
      <c r="B1161" s="273"/>
      <c r="C1161" s="98"/>
      <c r="D1161" s="98"/>
      <c r="E1161" s="275"/>
    </row>
    <row r="1162" spans="1:5" ht="15.75">
      <c r="A1162" s="129"/>
      <c r="B1162" s="273"/>
      <c r="C1162" s="98"/>
      <c r="D1162" s="98"/>
      <c r="E1162" s="275"/>
    </row>
    <row r="1163" spans="1:5" ht="15.75">
      <c r="A1163" s="129"/>
      <c r="B1163" s="273"/>
      <c r="C1163" s="98"/>
      <c r="D1163" s="98"/>
      <c r="E1163" s="275"/>
    </row>
    <row r="1164" spans="1:5" ht="15.75">
      <c r="A1164" s="129"/>
      <c r="B1164" s="273"/>
      <c r="C1164" s="98"/>
      <c r="D1164" s="98"/>
      <c r="E1164" s="275"/>
    </row>
    <row r="1165" spans="1:5" ht="15.75">
      <c r="A1165" s="129"/>
      <c r="B1165" s="273"/>
      <c r="C1165" s="98"/>
      <c r="D1165" s="98"/>
      <c r="E1165" s="275"/>
    </row>
    <row r="1166" spans="1:5" ht="15.75">
      <c r="A1166" s="129"/>
      <c r="B1166" s="273"/>
      <c r="C1166" s="98"/>
      <c r="D1166" s="98"/>
      <c r="E1166" s="275"/>
    </row>
    <row r="1167" spans="1:5" ht="15.75">
      <c r="A1167" s="129"/>
      <c r="B1167" s="273"/>
      <c r="C1167" s="98"/>
      <c r="D1167" s="98"/>
      <c r="E1167" s="275"/>
    </row>
    <row r="1168" spans="1:5" ht="15.75">
      <c r="A1168" s="129"/>
      <c r="B1168" s="273"/>
      <c r="C1168" s="98"/>
      <c r="D1168" s="98"/>
      <c r="E1168" s="275"/>
    </row>
    <row r="1169" spans="1:5" ht="15.75">
      <c r="A1169" s="129"/>
      <c r="B1169" s="273"/>
      <c r="C1169" s="98"/>
      <c r="D1169" s="98"/>
      <c r="E1169" s="275"/>
    </row>
    <row r="1170" spans="1:5" ht="15.75">
      <c r="A1170" s="129"/>
      <c r="B1170" s="273"/>
      <c r="C1170" s="98"/>
      <c r="D1170" s="98"/>
      <c r="E1170" s="275"/>
    </row>
    <row r="1171" spans="1:5" ht="15.75">
      <c r="A1171" s="129"/>
      <c r="B1171" s="273"/>
      <c r="C1171" s="98"/>
      <c r="D1171" s="98"/>
      <c r="E1171" s="275"/>
    </row>
    <row r="1172" spans="1:5" ht="15.75">
      <c r="A1172" s="129"/>
      <c r="B1172" s="273"/>
      <c r="C1172" s="98"/>
      <c r="D1172" s="98"/>
      <c r="E1172" s="275"/>
    </row>
    <row r="1173" spans="1:5" ht="15.75">
      <c r="A1173" s="129"/>
      <c r="B1173" s="273"/>
      <c r="C1173" s="98"/>
      <c r="D1173" s="98"/>
      <c r="E1173" s="275"/>
    </row>
    <row r="1174" spans="1:5" ht="15.75">
      <c r="A1174" s="129"/>
      <c r="B1174" s="273"/>
      <c r="C1174" s="98"/>
      <c r="D1174" s="98"/>
      <c r="E1174" s="275"/>
    </row>
    <row r="1175" spans="1:5" ht="15.75">
      <c r="A1175" s="129"/>
      <c r="B1175" s="273"/>
      <c r="C1175" s="98"/>
      <c r="D1175" s="98"/>
      <c r="E1175" s="275"/>
    </row>
    <row r="1176" spans="1:5" ht="15.75">
      <c r="A1176" s="129"/>
      <c r="B1176" s="273"/>
      <c r="C1176" s="98"/>
      <c r="D1176" s="98"/>
      <c r="E1176" s="275"/>
    </row>
    <row r="1177" spans="1:5" ht="15.75">
      <c r="A1177" s="129"/>
      <c r="B1177" s="273"/>
      <c r="C1177" s="98"/>
      <c r="D1177" s="98"/>
      <c r="E1177" s="275"/>
    </row>
    <row r="1178" spans="1:5" ht="15.75">
      <c r="A1178" s="129"/>
      <c r="B1178" s="273"/>
      <c r="C1178" s="98"/>
      <c r="D1178" s="98"/>
      <c r="E1178" s="275"/>
    </row>
    <row r="1179" spans="1:5" ht="15.75">
      <c r="A1179" s="129"/>
      <c r="B1179" s="273"/>
      <c r="C1179" s="98"/>
      <c r="D1179" s="98"/>
      <c r="E1179" s="275"/>
    </row>
    <row r="1180" spans="1:5" ht="15.75">
      <c r="A1180" s="129"/>
      <c r="B1180" s="273"/>
      <c r="C1180" s="98"/>
      <c r="D1180" s="98"/>
      <c r="E1180" s="275"/>
    </row>
    <row r="1181" spans="1:5" ht="15.75">
      <c r="A1181" s="129"/>
      <c r="B1181" s="273"/>
      <c r="C1181" s="98"/>
      <c r="D1181" s="98"/>
      <c r="E1181" s="275"/>
    </row>
    <row r="1182" spans="1:5" ht="15.75">
      <c r="A1182" s="129"/>
      <c r="B1182" s="273"/>
      <c r="C1182" s="98"/>
      <c r="D1182" s="98"/>
      <c r="E1182" s="275"/>
    </row>
    <row r="1183" spans="1:5" ht="15.75">
      <c r="A1183" s="129"/>
      <c r="B1183" s="273"/>
      <c r="C1183" s="98"/>
      <c r="D1183" s="98"/>
      <c r="E1183" s="275"/>
    </row>
    <row r="1184" spans="1:5" ht="15.75">
      <c r="A1184" s="129"/>
      <c r="B1184" s="273"/>
      <c r="C1184" s="98"/>
      <c r="D1184" s="98"/>
      <c r="E1184" s="275"/>
    </row>
    <row r="1185" spans="1:5" ht="15.75">
      <c r="A1185" s="129"/>
      <c r="B1185" s="273"/>
      <c r="C1185" s="98"/>
      <c r="D1185" s="98"/>
      <c r="E1185" s="275"/>
    </row>
    <row r="1186" spans="1:5" ht="15.75">
      <c r="A1186" s="129"/>
      <c r="B1186" s="273"/>
      <c r="C1186" s="98"/>
      <c r="D1186" s="98"/>
      <c r="E1186" s="275"/>
    </row>
    <row r="1187" spans="1:5" ht="15.75">
      <c r="A1187" s="129"/>
      <c r="B1187" s="273"/>
      <c r="C1187" s="98"/>
      <c r="D1187" s="98"/>
      <c r="E1187" s="275"/>
    </row>
    <row r="1188" spans="1:5" ht="15.75">
      <c r="A1188" s="129"/>
      <c r="B1188" s="273"/>
      <c r="C1188" s="98"/>
      <c r="D1188" s="98"/>
      <c r="E1188" s="275"/>
    </row>
    <row r="1189" spans="1:5" ht="15.75">
      <c r="A1189" s="129"/>
      <c r="B1189" s="273"/>
      <c r="C1189" s="98"/>
      <c r="D1189" s="98"/>
      <c r="E1189" s="275"/>
    </row>
    <row r="1190" spans="1:5" ht="15.75">
      <c r="A1190" s="129"/>
      <c r="B1190" s="273"/>
      <c r="C1190" s="98"/>
      <c r="D1190" s="98"/>
      <c r="E1190" s="275"/>
    </row>
    <row r="1191" spans="1:5" ht="15.75">
      <c r="A1191" s="129"/>
      <c r="B1191" s="273"/>
      <c r="C1191" s="98"/>
      <c r="D1191" s="98"/>
      <c r="E1191" s="275"/>
    </row>
    <row r="1192" spans="1:5" ht="15.75">
      <c r="A1192" s="129"/>
      <c r="B1192" s="273"/>
      <c r="C1192" s="98"/>
      <c r="D1192" s="98"/>
      <c r="E1192" s="275"/>
    </row>
    <row r="1193" spans="1:5" ht="15.75">
      <c r="A1193" s="129"/>
      <c r="B1193" s="273"/>
      <c r="C1193" s="98"/>
      <c r="D1193" s="98"/>
      <c r="E1193" s="275"/>
    </row>
    <row r="1194" spans="1:5" ht="15.75">
      <c r="A1194" s="129"/>
      <c r="B1194" s="273"/>
      <c r="C1194" s="98"/>
      <c r="D1194" s="98"/>
      <c r="E1194" s="275"/>
    </row>
    <row r="1195" spans="1:5" ht="15.75">
      <c r="A1195" s="129"/>
      <c r="B1195" s="273"/>
      <c r="C1195" s="98"/>
      <c r="D1195" s="98"/>
      <c r="E1195" s="275"/>
    </row>
    <row r="1196" spans="1:5" ht="15.75">
      <c r="A1196" s="129"/>
      <c r="B1196" s="273"/>
      <c r="C1196" s="98"/>
      <c r="D1196" s="98"/>
      <c r="E1196" s="275"/>
    </row>
    <row r="1197" spans="1:5" ht="15.75">
      <c r="A1197" s="129"/>
      <c r="B1197" s="273"/>
      <c r="C1197" s="98"/>
      <c r="D1197" s="98"/>
      <c r="E1197" s="275"/>
    </row>
    <row r="1198" spans="1:5" ht="15.75">
      <c r="A1198" s="129"/>
      <c r="B1198" s="273"/>
      <c r="C1198" s="98"/>
      <c r="D1198" s="98"/>
      <c r="E1198" s="275"/>
    </row>
    <row r="1199" spans="1:5" ht="15.75">
      <c r="A1199" s="129"/>
      <c r="B1199" s="273"/>
      <c r="C1199" s="98"/>
      <c r="D1199" s="98"/>
      <c r="E1199" s="275"/>
    </row>
    <row r="1200" spans="1:5" ht="15.75">
      <c r="A1200" s="129"/>
      <c r="B1200" s="273"/>
      <c r="C1200" s="98"/>
      <c r="D1200" s="98"/>
      <c r="E1200" s="275"/>
    </row>
    <row r="1201" spans="1:5" ht="15.75">
      <c r="A1201" s="129"/>
      <c r="B1201" s="273"/>
      <c r="C1201" s="98"/>
      <c r="D1201" s="98"/>
      <c r="E1201" s="275"/>
    </row>
    <row r="1202" spans="1:5" ht="15.75">
      <c r="A1202" s="129"/>
      <c r="B1202" s="273"/>
      <c r="C1202" s="98"/>
      <c r="D1202" s="98"/>
      <c r="E1202" s="275"/>
    </row>
    <row r="1203" spans="1:5" ht="15.75">
      <c r="A1203" s="129"/>
      <c r="B1203" s="273"/>
      <c r="C1203" s="98"/>
      <c r="D1203" s="98"/>
      <c r="E1203" s="275"/>
    </row>
    <row r="1204" spans="1:5" ht="15.75">
      <c r="A1204" s="129"/>
      <c r="B1204" s="273"/>
      <c r="C1204" s="98"/>
      <c r="D1204" s="98"/>
      <c r="E1204" s="275"/>
    </row>
    <row r="1205" spans="1:5" ht="15.75">
      <c r="A1205" s="129"/>
      <c r="B1205" s="273"/>
      <c r="C1205" s="98"/>
      <c r="D1205" s="98"/>
      <c r="E1205" s="275"/>
    </row>
    <row r="1206" spans="1:5" ht="15.75">
      <c r="A1206" s="129"/>
      <c r="B1206" s="273"/>
      <c r="C1206" s="98"/>
      <c r="D1206" s="98"/>
      <c r="E1206" s="275"/>
    </row>
    <row r="1207" spans="1:5" ht="15.75">
      <c r="A1207" s="129"/>
      <c r="B1207" s="273"/>
      <c r="C1207" s="98"/>
      <c r="D1207" s="98"/>
      <c r="E1207" s="275"/>
    </row>
    <row r="1208" spans="1:5" ht="15.75">
      <c r="A1208" s="129"/>
      <c r="B1208" s="273"/>
      <c r="C1208" s="98"/>
      <c r="D1208" s="98"/>
      <c r="E1208" s="275"/>
    </row>
    <row r="1209" spans="1:5" ht="15.75">
      <c r="A1209" s="129"/>
      <c r="B1209" s="273"/>
      <c r="C1209" s="98"/>
      <c r="D1209" s="98"/>
      <c r="E1209" s="275"/>
    </row>
    <row r="1210" spans="1:5" ht="15.75">
      <c r="A1210" s="129"/>
      <c r="B1210" s="273"/>
      <c r="C1210" s="98"/>
      <c r="D1210" s="98"/>
      <c r="E1210" s="275"/>
    </row>
    <row r="1211" spans="1:5" ht="15.75">
      <c r="A1211" s="129"/>
      <c r="B1211" s="273"/>
      <c r="C1211" s="98"/>
      <c r="D1211" s="98"/>
      <c r="E1211" s="275"/>
    </row>
    <row r="1212" spans="1:5" ht="15.75">
      <c r="A1212" s="129"/>
      <c r="B1212" s="273"/>
      <c r="C1212" s="98"/>
      <c r="D1212" s="98"/>
      <c r="E1212" s="275"/>
    </row>
    <row r="1213" spans="1:5" ht="15.75">
      <c r="A1213" s="129"/>
      <c r="B1213" s="273"/>
      <c r="C1213" s="98"/>
      <c r="D1213" s="98"/>
      <c r="E1213" s="275"/>
    </row>
    <row r="1214" spans="1:5" ht="15.75">
      <c r="A1214" s="129"/>
      <c r="B1214" s="273"/>
      <c r="C1214" s="98"/>
      <c r="D1214" s="98"/>
      <c r="E1214" s="275"/>
    </row>
    <row r="1215" spans="1:5" ht="15.75">
      <c r="A1215" s="129"/>
      <c r="B1215" s="273"/>
      <c r="C1215" s="98"/>
      <c r="D1215" s="98"/>
      <c r="E1215" s="275"/>
    </row>
    <row r="1216" spans="1:5" ht="15.75">
      <c r="A1216" s="129"/>
      <c r="B1216" s="273"/>
      <c r="C1216" s="98"/>
      <c r="D1216" s="98"/>
      <c r="E1216" s="275"/>
    </row>
    <row r="1217" spans="1:5" ht="15.75">
      <c r="A1217" s="129"/>
      <c r="B1217" s="273"/>
      <c r="C1217" s="98"/>
      <c r="D1217" s="98"/>
      <c r="E1217" s="275"/>
    </row>
    <row r="1218" spans="1:5" ht="15.75">
      <c r="A1218" s="129"/>
      <c r="B1218" s="273"/>
      <c r="C1218" s="98"/>
      <c r="D1218" s="98"/>
      <c r="E1218" s="275"/>
    </row>
    <row r="1219" spans="1:5" ht="15.75">
      <c r="A1219" s="129"/>
      <c r="B1219" s="273"/>
      <c r="C1219" s="98"/>
      <c r="D1219" s="98"/>
      <c r="E1219" s="275"/>
    </row>
    <row r="1220" spans="1:5" ht="15.75">
      <c r="A1220" s="129"/>
      <c r="B1220" s="273"/>
      <c r="C1220" s="98"/>
      <c r="D1220" s="98"/>
      <c r="E1220" s="275"/>
    </row>
    <row r="1221" spans="1:5" ht="15.75">
      <c r="A1221" s="129"/>
      <c r="B1221" s="273"/>
      <c r="C1221" s="98"/>
      <c r="D1221" s="98"/>
      <c r="E1221" s="275"/>
    </row>
    <row r="1222" spans="1:5" ht="15.75">
      <c r="A1222" s="129"/>
      <c r="B1222" s="273"/>
      <c r="C1222" s="98"/>
      <c r="D1222" s="98"/>
      <c r="E1222" s="275"/>
    </row>
    <row r="1223" spans="1:5" ht="15.75">
      <c r="A1223" s="129"/>
      <c r="B1223" s="273"/>
      <c r="C1223" s="98"/>
      <c r="D1223" s="98"/>
      <c r="E1223" s="275"/>
    </row>
    <row r="1224" spans="1:5" ht="15.75">
      <c r="A1224" s="129"/>
      <c r="B1224" s="273"/>
      <c r="C1224" s="98"/>
      <c r="D1224" s="98"/>
      <c r="E1224" s="275"/>
    </row>
    <row r="1225" spans="1:5" ht="15.75">
      <c r="A1225" s="129"/>
      <c r="B1225" s="273"/>
      <c r="C1225" s="98"/>
      <c r="D1225" s="98"/>
      <c r="E1225" s="275"/>
    </row>
    <row r="1226" spans="1:5" ht="15.75">
      <c r="A1226" s="129"/>
      <c r="B1226" s="273"/>
      <c r="C1226" s="98"/>
      <c r="D1226" s="98"/>
      <c r="E1226" s="275"/>
    </row>
    <row r="1227" spans="1:5" ht="15.75">
      <c r="A1227" s="129"/>
      <c r="B1227" s="273"/>
      <c r="C1227" s="98"/>
      <c r="D1227" s="98"/>
      <c r="E1227" s="275"/>
    </row>
    <row r="1228" spans="1:5" ht="15.75">
      <c r="A1228" s="129"/>
      <c r="B1228" s="273"/>
      <c r="C1228" s="98"/>
      <c r="D1228" s="98"/>
      <c r="E1228" s="275"/>
    </row>
    <row r="1229" spans="1:5" ht="15.75">
      <c r="A1229" s="129"/>
      <c r="B1229" s="273"/>
      <c r="C1229" s="98"/>
      <c r="D1229" s="98"/>
      <c r="E1229" s="275"/>
    </row>
    <row r="1230" spans="1:5" ht="15.75">
      <c r="A1230" s="129"/>
      <c r="B1230" s="273"/>
      <c r="C1230" s="98"/>
      <c r="D1230" s="98"/>
      <c r="E1230" s="275"/>
    </row>
    <row r="1231" spans="1:5" ht="15.75">
      <c r="A1231" s="129"/>
      <c r="B1231" s="273"/>
      <c r="C1231" s="98"/>
      <c r="D1231" s="98"/>
      <c r="E1231" s="275"/>
    </row>
    <row r="1232" spans="1:5" ht="15.75">
      <c r="A1232" s="129"/>
      <c r="B1232" s="273"/>
      <c r="C1232" s="98"/>
      <c r="D1232" s="98"/>
      <c r="E1232" s="275"/>
    </row>
    <row r="1233" spans="1:5" ht="15.75">
      <c r="A1233" s="129"/>
      <c r="B1233" s="273"/>
      <c r="C1233" s="98"/>
      <c r="D1233" s="98"/>
      <c r="E1233" s="275"/>
    </row>
    <row r="1234" spans="1:5" ht="15.75">
      <c r="A1234" s="129"/>
      <c r="B1234" s="273"/>
      <c r="C1234" s="98"/>
      <c r="D1234" s="98"/>
      <c r="E1234" s="275"/>
    </row>
    <row r="1235" spans="1:5" ht="15.75">
      <c r="A1235" s="129"/>
      <c r="B1235" s="273"/>
      <c r="C1235" s="98"/>
      <c r="D1235" s="98"/>
      <c r="E1235" s="275"/>
    </row>
    <row r="1236" spans="1:5" ht="15.75">
      <c r="A1236" s="129"/>
      <c r="B1236" s="273"/>
      <c r="C1236" s="98"/>
      <c r="D1236" s="98"/>
      <c r="E1236" s="275"/>
    </row>
    <row r="1237" spans="1:5" ht="15.75">
      <c r="A1237" s="129"/>
      <c r="B1237" s="273"/>
      <c r="C1237" s="98"/>
      <c r="D1237" s="98"/>
      <c r="E1237" s="275"/>
    </row>
    <row r="1238" spans="1:5" ht="15.75">
      <c r="A1238" s="129"/>
      <c r="B1238" s="273"/>
      <c r="C1238" s="98"/>
      <c r="D1238" s="98"/>
      <c r="E1238" s="275"/>
    </row>
    <row r="1239" spans="1:5" ht="15.75">
      <c r="A1239" s="129"/>
      <c r="B1239" s="273"/>
      <c r="C1239" s="98"/>
      <c r="D1239" s="98"/>
      <c r="E1239" s="275"/>
    </row>
    <row r="1240" spans="1:5" ht="15.75">
      <c r="A1240" s="129"/>
      <c r="B1240" s="273"/>
      <c r="C1240" s="98"/>
      <c r="D1240" s="98"/>
      <c r="E1240" s="275"/>
    </row>
    <row r="1241" spans="1:5" ht="15.75">
      <c r="A1241" s="129"/>
      <c r="B1241" s="273"/>
      <c r="C1241" s="98"/>
      <c r="D1241" s="98"/>
      <c r="E1241" s="275"/>
    </row>
    <row r="1242" spans="1:5" ht="15.75">
      <c r="A1242" s="129"/>
      <c r="B1242" s="273"/>
      <c r="C1242" s="98"/>
      <c r="D1242" s="98"/>
      <c r="E1242" s="275"/>
    </row>
    <row r="1243" spans="1:5" ht="15.75">
      <c r="A1243" s="129"/>
      <c r="B1243" s="273"/>
      <c r="C1243" s="98"/>
      <c r="D1243" s="98"/>
      <c r="E1243" s="275"/>
    </row>
    <row r="1244" spans="1:5" ht="15.75">
      <c r="A1244" s="129"/>
      <c r="B1244" s="273"/>
      <c r="C1244" s="98"/>
      <c r="D1244" s="98"/>
      <c r="E1244" s="275"/>
    </row>
    <row r="1245" spans="1:5" ht="15.75">
      <c r="A1245" s="129"/>
      <c r="B1245" s="273"/>
      <c r="C1245" s="98"/>
      <c r="D1245" s="98"/>
      <c r="E1245" s="275"/>
    </row>
    <row r="1246" spans="1:5" ht="15.75">
      <c r="A1246" s="129"/>
      <c r="B1246" s="273"/>
      <c r="C1246" s="98"/>
      <c r="D1246" s="98"/>
      <c r="E1246" s="275"/>
    </row>
    <row r="1247" spans="1:5" ht="15.75">
      <c r="A1247" s="129"/>
      <c r="B1247" s="273"/>
      <c r="C1247" s="98"/>
      <c r="D1247" s="98"/>
      <c r="E1247" s="275"/>
    </row>
    <row r="1248" spans="1:5" ht="15.75">
      <c r="A1248" s="129"/>
      <c r="B1248" s="273"/>
      <c r="C1248" s="98"/>
      <c r="D1248" s="98"/>
      <c r="E1248" s="275"/>
    </row>
    <row r="1249" spans="1:5" ht="15.75">
      <c r="A1249" s="129"/>
      <c r="B1249" s="273"/>
      <c r="C1249" s="98"/>
      <c r="D1249" s="98"/>
      <c r="E1249" s="275"/>
    </row>
    <row r="1250" spans="1:5" ht="15.75">
      <c r="A1250" s="129"/>
      <c r="B1250" s="273"/>
      <c r="C1250" s="98"/>
      <c r="D1250" s="98"/>
      <c r="E1250" s="275"/>
    </row>
    <row r="1251" spans="1:5" ht="15.75">
      <c r="A1251" s="129"/>
      <c r="B1251" s="273"/>
      <c r="C1251" s="98"/>
      <c r="D1251" s="98"/>
      <c r="E1251" s="275"/>
    </row>
    <row r="1252" spans="1:5" ht="15.75">
      <c r="A1252" s="129"/>
      <c r="B1252" s="273"/>
      <c r="C1252" s="98"/>
      <c r="D1252" s="98"/>
      <c r="E1252" s="275"/>
    </row>
    <row r="1253" spans="1:5" ht="15.75">
      <c r="A1253" s="129"/>
      <c r="B1253" s="273"/>
      <c r="C1253" s="98"/>
      <c r="D1253" s="98"/>
      <c r="E1253" s="275"/>
    </row>
    <row r="1254" spans="1:5" ht="15.75">
      <c r="A1254" s="129"/>
      <c r="B1254" s="273"/>
      <c r="C1254" s="98"/>
      <c r="D1254" s="98"/>
      <c r="E1254" s="275"/>
    </row>
    <row r="1255" spans="1:5" ht="15.75">
      <c r="A1255" s="129"/>
      <c r="B1255" s="273"/>
      <c r="C1255" s="98"/>
      <c r="D1255" s="98"/>
      <c r="E1255" s="275"/>
    </row>
    <row r="1256" spans="1:5" ht="15.75">
      <c r="A1256" s="129"/>
      <c r="B1256" s="273"/>
      <c r="C1256" s="98"/>
      <c r="D1256" s="98"/>
      <c r="E1256" s="275"/>
    </row>
    <row r="1257" spans="1:5" ht="15.75">
      <c r="A1257" s="129"/>
      <c r="B1257" s="273"/>
      <c r="C1257" s="98"/>
      <c r="D1257" s="98"/>
      <c r="E1257" s="275"/>
    </row>
    <row r="1258" spans="1:5" ht="15.75">
      <c r="A1258" s="129"/>
      <c r="B1258" s="273"/>
      <c r="C1258" s="98"/>
      <c r="D1258" s="98"/>
      <c r="E1258" s="275"/>
    </row>
    <row r="1259" spans="1:5" ht="15.75">
      <c r="A1259" s="129"/>
      <c r="B1259" s="273"/>
      <c r="C1259" s="98"/>
      <c r="D1259" s="98"/>
      <c r="E1259" s="275"/>
    </row>
    <row r="1260" spans="1:5" ht="15.75">
      <c r="A1260" s="129"/>
      <c r="B1260" s="273"/>
      <c r="C1260" s="98"/>
      <c r="D1260" s="98"/>
      <c r="E1260" s="275"/>
    </row>
    <row r="1261" spans="1:5" ht="15.75">
      <c r="A1261" s="129"/>
      <c r="B1261" s="273"/>
      <c r="C1261" s="98"/>
      <c r="D1261" s="98"/>
      <c r="E1261" s="275"/>
    </row>
    <row r="1262" spans="1:5" ht="15.75">
      <c r="A1262" s="129"/>
      <c r="B1262" s="273"/>
      <c r="C1262" s="98"/>
      <c r="D1262" s="98"/>
      <c r="E1262" s="275"/>
    </row>
    <row r="1263" spans="1:5" ht="15.75">
      <c r="A1263" s="129"/>
      <c r="B1263" s="273"/>
      <c r="C1263" s="98"/>
      <c r="D1263" s="98"/>
      <c r="E1263" s="275"/>
    </row>
    <row r="1264" spans="1:5" ht="15.75">
      <c r="A1264" s="129"/>
      <c r="B1264" s="273"/>
      <c r="C1264" s="98"/>
      <c r="D1264" s="98"/>
      <c r="E1264" s="275"/>
    </row>
    <row r="1265" spans="1:5" ht="15.75">
      <c r="A1265" s="129"/>
      <c r="B1265" s="273"/>
      <c r="C1265" s="98"/>
      <c r="D1265" s="98"/>
      <c r="E1265" s="275"/>
    </row>
    <row r="1266" spans="1:5" ht="15.75">
      <c r="A1266" s="129"/>
      <c r="B1266" s="273"/>
      <c r="C1266" s="98"/>
      <c r="D1266" s="98"/>
      <c r="E1266" s="275"/>
    </row>
    <row r="1267" spans="1:5" ht="15.75">
      <c r="A1267" s="129"/>
      <c r="B1267" s="273"/>
      <c r="C1267" s="98"/>
      <c r="D1267" s="98"/>
      <c r="E1267" s="275"/>
    </row>
    <row r="1268" spans="1:5" ht="15.75">
      <c r="A1268" s="129"/>
      <c r="B1268" s="273"/>
      <c r="C1268" s="98"/>
      <c r="D1268" s="98"/>
      <c r="E1268" s="275"/>
    </row>
    <row r="1269" spans="1:5" ht="15.75">
      <c r="A1269" s="129"/>
      <c r="B1269" s="273"/>
      <c r="C1269" s="98"/>
      <c r="D1269" s="98"/>
      <c r="E1269" s="275"/>
    </row>
    <row r="1270" spans="1:5" ht="15.75">
      <c r="A1270" s="129"/>
      <c r="B1270" s="273"/>
      <c r="C1270" s="98"/>
      <c r="D1270" s="98"/>
      <c r="E1270" s="275"/>
    </row>
    <row r="1271" spans="1:5" ht="15.75">
      <c r="A1271" s="129"/>
      <c r="B1271" s="273"/>
      <c r="C1271" s="98"/>
      <c r="D1271" s="98"/>
      <c r="E1271" s="275"/>
    </row>
    <row r="1272" spans="1:5" ht="15.75">
      <c r="A1272" s="129"/>
      <c r="B1272" s="273"/>
      <c r="C1272" s="98"/>
      <c r="D1272" s="98"/>
      <c r="E1272" s="275"/>
    </row>
    <row r="1273" spans="1:5" ht="15.75">
      <c r="A1273" s="129"/>
      <c r="B1273" s="273"/>
      <c r="C1273" s="98"/>
      <c r="D1273" s="98"/>
      <c r="E1273" s="275"/>
    </row>
    <row r="1274" spans="1:5" ht="15.75">
      <c r="A1274" s="129"/>
      <c r="B1274" s="273"/>
      <c r="C1274" s="98"/>
      <c r="D1274" s="98"/>
      <c r="E1274" s="275"/>
    </row>
    <row r="1275" spans="1:5" ht="15.75">
      <c r="A1275" s="129"/>
      <c r="B1275" s="273"/>
      <c r="C1275" s="98"/>
      <c r="D1275" s="98"/>
      <c r="E1275" s="275"/>
    </row>
    <row r="1276" spans="1:5" ht="15.75">
      <c r="A1276" s="129"/>
      <c r="B1276" s="273"/>
      <c r="C1276" s="98"/>
      <c r="D1276" s="98"/>
      <c r="E1276" s="275"/>
    </row>
    <row r="1277" spans="1:5" ht="15.75">
      <c r="A1277" s="129"/>
      <c r="B1277" s="273"/>
      <c r="C1277" s="98"/>
      <c r="D1277" s="98"/>
      <c r="E1277" s="275"/>
    </row>
    <row r="1278" spans="1:5" ht="15.75">
      <c r="A1278" s="129"/>
      <c r="B1278" s="273"/>
      <c r="C1278" s="98"/>
      <c r="D1278" s="98"/>
      <c r="E1278" s="275"/>
    </row>
    <row r="1279" spans="1:5" ht="15.75">
      <c r="A1279" s="129"/>
      <c r="B1279" s="273"/>
      <c r="C1279" s="98"/>
      <c r="D1279" s="98"/>
      <c r="E1279" s="275"/>
    </row>
    <row r="1280" spans="1:5" ht="15.75">
      <c r="A1280" s="129"/>
      <c r="B1280" s="273"/>
      <c r="C1280" s="98"/>
      <c r="D1280" s="98"/>
      <c r="E1280" s="275"/>
    </row>
    <row r="1281" spans="1:5" ht="15.75">
      <c r="A1281" s="129"/>
      <c r="B1281" s="273"/>
      <c r="C1281" s="98"/>
      <c r="D1281" s="98"/>
      <c r="E1281" s="275"/>
    </row>
    <row r="1282" spans="1:5" ht="15.75">
      <c r="A1282" s="129"/>
      <c r="B1282" s="273"/>
      <c r="C1282" s="98"/>
      <c r="D1282" s="98"/>
      <c r="E1282" s="275"/>
    </row>
    <row r="1283" spans="1:5" ht="15.75">
      <c r="A1283" s="129"/>
      <c r="B1283" s="273"/>
      <c r="C1283" s="98"/>
      <c r="D1283" s="98"/>
      <c r="E1283" s="275"/>
    </row>
    <row r="1284" spans="1:5" ht="15.75">
      <c r="A1284" s="129"/>
      <c r="B1284" s="273"/>
      <c r="C1284" s="98"/>
      <c r="D1284" s="98"/>
      <c r="E1284" s="275"/>
    </row>
    <row r="1285" spans="1:5" ht="15.75">
      <c r="A1285" s="129"/>
      <c r="B1285" s="273"/>
      <c r="C1285" s="98"/>
      <c r="D1285" s="98"/>
      <c r="E1285" s="275"/>
    </row>
    <row r="1286" spans="1:5" ht="15.75">
      <c r="A1286" s="129"/>
      <c r="B1286" s="273"/>
      <c r="C1286" s="98"/>
      <c r="D1286" s="98"/>
      <c r="E1286" s="275"/>
    </row>
    <row r="1287" spans="1:5" ht="15.75">
      <c r="A1287" s="129"/>
      <c r="B1287" s="273"/>
      <c r="C1287" s="98"/>
      <c r="D1287" s="98"/>
      <c r="E1287" s="275"/>
    </row>
    <row r="1288" spans="1:5" ht="15.75">
      <c r="A1288" s="129"/>
      <c r="B1288" s="273"/>
      <c r="C1288" s="98"/>
      <c r="D1288" s="98"/>
      <c r="E1288" s="275"/>
    </row>
    <row r="1289" spans="1:5" ht="15.75">
      <c r="A1289" s="129"/>
      <c r="B1289" s="273"/>
      <c r="C1289" s="98"/>
      <c r="D1289" s="98"/>
      <c r="E1289" s="275"/>
    </row>
    <row r="1290" spans="1:5" ht="15.75">
      <c r="A1290" s="129"/>
      <c r="B1290" s="273"/>
      <c r="C1290" s="98"/>
      <c r="D1290" s="98"/>
      <c r="E1290" s="275"/>
    </row>
    <row r="1291" spans="1:5" ht="15.75">
      <c r="A1291" s="129"/>
      <c r="B1291" s="273"/>
      <c r="C1291" s="98"/>
      <c r="D1291" s="98"/>
      <c r="E1291" s="275"/>
    </row>
    <row r="1292" spans="1:5" ht="15.75">
      <c r="A1292" s="129"/>
      <c r="B1292" s="273"/>
      <c r="C1292" s="98"/>
      <c r="D1292" s="98"/>
      <c r="E1292" s="275"/>
    </row>
    <row r="1293" spans="1:5" ht="15.75">
      <c r="A1293" s="129"/>
      <c r="B1293" s="273"/>
      <c r="C1293" s="98"/>
      <c r="D1293" s="98"/>
      <c r="E1293" s="275"/>
    </row>
    <row r="1294" spans="1:5" ht="15.75">
      <c r="A1294" s="129"/>
      <c r="B1294" s="273"/>
      <c r="C1294" s="98"/>
      <c r="D1294" s="98"/>
      <c r="E1294" s="275"/>
    </row>
    <row r="1295" spans="1:5" ht="15.75">
      <c r="A1295" s="129"/>
      <c r="B1295" s="273"/>
      <c r="C1295" s="98"/>
      <c r="D1295" s="98"/>
      <c r="E1295" s="275"/>
    </row>
    <row r="1296" spans="1:5" ht="15.75">
      <c r="A1296" s="129"/>
      <c r="B1296" s="273"/>
      <c r="C1296" s="98"/>
      <c r="D1296" s="98"/>
      <c r="E1296" s="275"/>
    </row>
    <row r="1297" spans="1:5" ht="15.75">
      <c r="A1297" s="129"/>
      <c r="B1297" s="273"/>
      <c r="C1297" s="98"/>
      <c r="D1297" s="98"/>
      <c r="E1297" s="275"/>
    </row>
    <row r="1298" spans="1:5" ht="15.75">
      <c r="A1298" s="129"/>
      <c r="B1298" s="273"/>
      <c r="C1298" s="98"/>
      <c r="D1298" s="98"/>
      <c r="E1298" s="275"/>
    </row>
    <row r="1299" spans="1:5" ht="15.75">
      <c r="A1299" s="129"/>
      <c r="B1299" s="273"/>
      <c r="C1299" s="98"/>
      <c r="D1299" s="98"/>
      <c r="E1299" s="275"/>
    </row>
    <row r="1300" spans="1:5" ht="15.75">
      <c r="A1300" s="129"/>
      <c r="B1300" s="273"/>
      <c r="C1300" s="98"/>
      <c r="D1300" s="98"/>
      <c r="E1300" s="275"/>
    </row>
    <row r="1301" spans="1:5" ht="15.75">
      <c r="A1301" s="129"/>
      <c r="B1301" s="273"/>
      <c r="C1301" s="98"/>
      <c r="D1301" s="98"/>
      <c r="E1301" s="275"/>
    </row>
    <row r="1302" spans="1:5" ht="15.75">
      <c r="A1302" s="129"/>
      <c r="B1302" s="273"/>
      <c r="C1302" s="98"/>
      <c r="D1302" s="98"/>
      <c r="E1302" s="275"/>
    </row>
    <row r="1303" spans="1:5" ht="15.75">
      <c r="A1303" s="129"/>
      <c r="B1303" s="273"/>
      <c r="C1303" s="98"/>
      <c r="D1303" s="98"/>
      <c r="E1303" s="275"/>
    </row>
    <row r="1304" spans="1:5" ht="15.75">
      <c r="A1304" s="129"/>
      <c r="B1304" s="273"/>
      <c r="C1304" s="98"/>
      <c r="D1304" s="98"/>
      <c r="E1304" s="275"/>
    </row>
    <row r="1305" spans="1:5" ht="15.75">
      <c r="A1305" s="129"/>
      <c r="B1305" s="273"/>
      <c r="C1305" s="98"/>
      <c r="D1305" s="98"/>
      <c r="E1305" s="275"/>
    </row>
    <row r="1306" spans="1:5" ht="15.75">
      <c r="A1306" s="129"/>
      <c r="B1306" s="273"/>
      <c r="C1306" s="98"/>
      <c r="D1306" s="98"/>
      <c r="E1306" s="275"/>
    </row>
    <row r="1307" spans="1:5" ht="15.75">
      <c r="A1307" s="129"/>
      <c r="B1307" s="273"/>
      <c r="C1307" s="98"/>
      <c r="D1307" s="98"/>
      <c r="E1307" s="275"/>
    </row>
    <row r="1308" spans="1:5" ht="15.75">
      <c r="A1308" s="129"/>
      <c r="B1308" s="273"/>
      <c r="C1308" s="98"/>
      <c r="D1308" s="98"/>
      <c r="E1308" s="275"/>
    </row>
    <row r="1309" spans="1:5" ht="15.75">
      <c r="A1309" s="129"/>
      <c r="B1309" s="273"/>
      <c r="C1309" s="98"/>
      <c r="D1309" s="98"/>
      <c r="E1309" s="275"/>
    </row>
    <row r="1310" spans="1:5" ht="15.75">
      <c r="A1310" s="129"/>
      <c r="B1310" s="273"/>
      <c r="C1310" s="98"/>
      <c r="D1310" s="98"/>
      <c r="E1310" s="275"/>
    </row>
    <row r="1311" spans="1:5" ht="15.75">
      <c r="A1311" s="129"/>
      <c r="B1311" s="273"/>
      <c r="C1311" s="98"/>
      <c r="D1311" s="98"/>
      <c r="E1311" s="275"/>
    </row>
    <row r="1312" spans="1:5" ht="15.75">
      <c r="A1312" s="129"/>
      <c r="B1312" s="273"/>
      <c r="C1312" s="98"/>
      <c r="D1312" s="98"/>
      <c r="E1312" s="275"/>
    </row>
    <row r="1313" spans="1:5" ht="15.75">
      <c r="A1313" s="129"/>
      <c r="B1313" s="273"/>
      <c r="C1313" s="98"/>
      <c r="D1313" s="98"/>
      <c r="E1313" s="275"/>
    </row>
    <row r="1314" spans="1:5" ht="15.75">
      <c r="A1314" s="129"/>
      <c r="B1314" s="273"/>
      <c r="C1314" s="98"/>
      <c r="D1314" s="98"/>
      <c r="E1314" s="275"/>
    </row>
    <row r="1315" spans="1:5" ht="15.75">
      <c r="A1315" s="129"/>
      <c r="B1315" s="273"/>
      <c r="C1315" s="98"/>
      <c r="D1315" s="98"/>
      <c r="E1315" s="275"/>
    </row>
    <row r="1316" spans="1:5" ht="15.75">
      <c r="A1316" s="129"/>
      <c r="B1316" s="273"/>
      <c r="C1316" s="98"/>
      <c r="D1316" s="98"/>
      <c r="E1316" s="275"/>
    </row>
    <row r="1317" spans="1:5" ht="15.75">
      <c r="A1317" s="129"/>
      <c r="B1317" s="273"/>
      <c r="C1317" s="98"/>
      <c r="D1317" s="98"/>
      <c r="E1317" s="275"/>
    </row>
    <row r="1318" spans="1:5" ht="15.75">
      <c r="A1318" s="129"/>
      <c r="B1318" s="273"/>
      <c r="C1318" s="98"/>
      <c r="D1318" s="98"/>
      <c r="E1318" s="275"/>
    </row>
    <row r="1319" spans="1:5" ht="15.75">
      <c r="A1319" s="129"/>
      <c r="B1319" s="273"/>
      <c r="C1319" s="98"/>
      <c r="D1319" s="98"/>
      <c r="E1319" s="275"/>
    </row>
    <row r="1320" spans="1:5" ht="15.75">
      <c r="A1320" s="129"/>
      <c r="B1320" s="273"/>
      <c r="C1320" s="98"/>
      <c r="D1320" s="98"/>
      <c r="E1320" s="275"/>
    </row>
    <row r="1321" spans="1:5" ht="15.75">
      <c r="A1321" s="129"/>
      <c r="B1321" s="273"/>
      <c r="C1321" s="98"/>
      <c r="D1321" s="98"/>
      <c r="E1321" s="275"/>
    </row>
    <row r="1322" spans="1:5" ht="15.75">
      <c r="A1322" s="129"/>
      <c r="B1322" s="273"/>
      <c r="C1322" s="98"/>
      <c r="D1322" s="98"/>
      <c r="E1322" s="275"/>
    </row>
    <row r="1323" spans="1:5" ht="15.75">
      <c r="A1323" s="129"/>
      <c r="B1323" s="273"/>
      <c r="C1323" s="98"/>
      <c r="D1323" s="98"/>
      <c r="E1323" s="275"/>
    </row>
    <row r="1324" spans="1:5" ht="15.75">
      <c r="A1324" s="129"/>
      <c r="B1324" s="273"/>
      <c r="C1324" s="98"/>
      <c r="D1324" s="98"/>
      <c r="E1324" s="275"/>
    </row>
    <row r="1325" spans="1:5" ht="15.75">
      <c r="A1325" s="129"/>
      <c r="B1325" s="273"/>
      <c r="C1325" s="98"/>
      <c r="D1325" s="98"/>
      <c r="E1325" s="275"/>
    </row>
    <row r="1326" spans="1:5" ht="15.75">
      <c r="A1326" s="129"/>
      <c r="B1326" s="273"/>
      <c r="C1326" s="98"/>
      <c r="D1326" s="98"/>
      <c r="E1326" s="275"/>
    </row>
    <row r="1327" spans="1:5" ht="15.75">
      <c r="A1327" s="129"/>
      <c r="B1327" s="273"/>
      <c r="C1327" s="98"/>
      <c r="D1327" s="98"/>
      <c r="E1327" s="275"/>
    </row>
    <row r="1328" spans="1:5" ht="15.75">
      <c r="A1328" s="129"/>
      <c r="B1328" s="273"/>
      <c r="C1328" s="98"/>
      <c r="D1328" s="98"/>
      <c r="E1328" s="275"/>
    </row>
    <row r="1329" spans="1:5" ht="15.75">
      <c r="A1329" s="129"/>
      <c r="B1329" s="273"/>
      <c r="C1329" s="98"/>
      <c r="D1329" s="98"/>
      <c r="E1329" s="275"/>
    </row>
    <row r="1330" spans="1:5" ht="15.75">
      <c r="A1330" s="129"/>
      <c r="B1330" s="273"/>
      <c r="C1330" s="98"/>
      <c r="D1330" s="98"/>
      <c r="E1330" s="275"/>
    </row>
    <row r="1331" spans="1:5" ht="15.75">
      <c r="A1331" s="129"/>
      <c r="B1331" s="273"/>
      <c r="C1331" s="98"/>
      <c r="D1331" s="98"/>
      <c r="E1331" s="275"/>
    </row>
    <row r="1332" spans="1:5" ht="15.75">
      <c r="A1332" s="129"/>
      <c r="B1332" s="273"/>
      <c r="C1332" s="98"/>
      <c r="D1332" s="98"/>
      <c r="E1332" s="275"/>
    </row>
    <row r="1333" spans="1:5" ht="15.75">
      <c r="A1333" s="129"/>
      <c r="B1333" s="273"/>
      <c r="C1333" s="98"/>
      <c r="D1333" s="98"/>
      <c r="E1333" s="275"/>
    </row>
    <row r="1334" spans="1:5" ht="15.75">
      <c r="A1334" s="129"/>
      <c r="B1334" s="273"/>
      <c r="C1334" s="98"/>
      <c r="D1334" s="98"/>
      <c r="E1334" s="275"/>
    </row>
    <row r="1335" spans="1:5" ht="15.75">
      <c r="A1335" s="129"/>
      <c r="B1335" s="273"/>
      <c r="C1335" s="98"/>
      <c r="D1335" s="98"/>
      <c r="E1335" s="275"/>
    </row>
    <row r="1336" spans="1:5" ht="15.75">
      <c r="A1336" s="129"/>
      <c r="B1336" s="273"/>
      <c r="C1336" s="98"/>
      <c r="D1336" s="98"/>
      <c r="E1336" s="275"/>
    </row>
    <row r="1337" spans="1:5" ht="15.75">
      <c r="A1337" s="129"/>
      <c r="B1337" s="273"/>
      <c r="C1337" s="98"/>
      <c r="D1337" s="98"/>
      <c r="E1337" s="275"/>
    </row>
    <row r="1338" spans="1:5" ht="15.75">
      <c r="A1338" s="129"/>
      <c r="B1338" s="273"/>
      <c r="C1338" s="98"/>
      <c r="D1338" s="98"/>
      <c r="E1338" s="275"/>
    </row>
    <row r="1339" spans="1:5" ht="15.75">
      <c r="A1339" s="129"/>
      <c r="B1339" s="273"/>
      <c r="C1339" s="98"/>
      <c r="D1339" s="98"/>
      <c r="E1339" s="275"/>
    </row>
    <row r="1340" spans="1:5" ht="15.75">
      <c r="A1340" s="129"/>
      <c r="B1340" s="273"/>
      <c r="C1340" s="98"/>
      <c r="D1340" s="98"/>
      <c r="E1340" s="275"/>
    </row>
    <row r="1341" spans="1:5" ht="15.75">
      <c r="A1341" s="129"/>
      <c r="B1341" s="273"/>
      <c r="C1341" s="98"/>
      <c r="D1341" s="98"/>
      <c r="E1341" s="275"/>
    </row>
    <row r="1342" spans="1:5" ht="15.75">
      <c r="A1342" s="129"/>
      <c r="B1342" s="273"/>
      <c r="C1342" s="98"/>
      <c r="D1342" s="98"/>
      <c r="E1342" s="275"/>
    </row>
    <row r="1343" spans="1:5" ht="15.75">
      <c r="A1343" s="129"/>
      <c r="B1343" s="273"/>
      <c r="C1343" s="98"/>
      <c r="D1343" s="98"/>
      <c r="E1343" s="275"/>
    </row>
    <row r="1344" spans="1:5" ht="15.75">
      <c r="A1344" s="129"/>
      <c r="B1344" s="273"/>
      <c r="C1344" s="98"/>
      <c r="D1344" s="98"/>
      <c r="E1344" s="275"/>
    </row>
    <row r="1345" spans="1:5" ht="15.75">
      <c r="A1345" s="129"/>
      <c r="B1345" s="273"/>
      <c r="C1345" s="98"/>
      <c r="D1345" s="98"/>
      <c r="E1345" s="275"/>
    </row>
    <row r="1346" spans="1:5" ht="15.75">
      <c r="A1346" s="129"/>
      <c r="B1346" s="273"/>
      <c r="C1346" s="98"/>
      <c r="D1346" s="98"/>
      <c r="E1346" s="275"/>
    </row>
    <row r="1347" spans="1:5" ht="15.75">
      <c r="A1347" s="129"/>
      <c r="B1347" s="273"/>
      <c r="C1347" s="98"/>
      <c r="D1347" s="98"/>
      <c r="E1347" s="275"/>
    </row>
    <row r="1348" spans="1:5" ht="15.75">
      <c r="A1348" s="129"/>
      <c r="B1348" s="273"/>
      <c r="C1348" s="98"/>
      <c r="D1348" s="98"/>
      <c r="E1348" s="275"/>
    </row>
    <row r="1349" spans="1:5" ht="15.75">
      <c r="A1349" s="129"/>
      <c r="B1349" s="273"/>
      <c r="C1349" s="98"/>
      <c r="D1349" s="98"/>
      <c r="E1349" s="275"/>
    </row>
    <row r="1350" spans="1:5" ht="15.75">
      <c r="A1350" s="129"/>
      <c r="B1350" s="273"/>
      <c r="C1350" s="98"/>
      <c r="D1350" s="98"/>
      <c r="E1350" s="275"/>
    </row>
    <row r="1351" spans="1:5" ht="15.75">
      <c r="A1351" s="129"/>
      <c r="B1351" s="273"/>
      <c r="C1351" s="98"/>
      <c r="D1351" s="98"/>
      <c r="E1351" s="275"/>
    </row>
    <row r="1352" spans="1:5" ht="15.75">
      <c r="A1352" s="129"/>
      <c r="B1352" s="273"/>
      <c r="C1352" s="98"/>
      <c r="D1352" s="98"/>
      <c r="E1352" s="275"/>
    </row>
    <row r="1353" spans="1:5" ht="15.75">
      <c r="A1353" s="129"/>
      <c r="B1353" s="273"/>
      <c r="C1353" s="98"/>
      <c r="D1353" s="98"/>
      <c r="E1353" s="275"/>
    </row>
    <row r="1354" spans="1:5" ht="15.75">
      <c r="A1354" s="129"/>
      <c r="B1354" s="273"/>
      <c r="C1354" s="98"/>
      <c r="D1354" s="98"/>
      <c r="E1354" s="275"/>
    </row>
    <row r="1355" spans="1:5" ht="15.75">
      <c r="A1355" s="129"/>
      <c r="B1355" s="273"/>
      <c r="C1355" s="98"/>
      <c r="D1355" s="98"/>
      <c r="E1355" s="275"/>
    </row>
    <row r="1356" spans="1:5" ht="15.75">
      <c r="A1356" s="129"/>
      <c r="B1356" s="273"/>
      <c r="C1356" s="98"/>
      <c r="D1356" s="98"/>
      <c r="E1356" s="275"/>
    </row>
    <row r="1357" spans="1:5" ht="15.75">
      <c r="A1357" s="129"/>
      <c r="B1357" s="273"/>
      <c r="C1357" s="98"/>
      <c r="D1357" s="98"/>
      <c r="E1357" s="275"/>
    </row>
    <row r="1358" spans="1:5" ht="15.75">
      <c r="A1358" s="129"/>
      <c r="B1358" s="273"/>
      <c r="C1358" s="98"/>
      <c r="D1358" s="98"/>
      <c r="E1358" s="275"/>
    </row>
    <row r="1359" spans="1:5" ht="15.75">
      <c r="A1359" s="129"/>
      <c r="B1359" s="273"/>
      <c r="C1359" s="98"/>
      <c r="D1359" s="98"/>
      <c r="E1359" s="275"/>
    </row>
    <row r="1360" spans="1:5" ht="15.75">
      <c r="A1360" s="129"/>
      <c r="B1360" s="273"/>
      <c r="C1360" s="98"/>
      <c r="D1360" s="98"/>
      <c r="E1360" s="275"/>
    </row>
    <row r="1361" spans="1:5" ht="15.75">
      <c r="A1361" s="129"/>
      <c r="B1361" s="273"/>
      <c r="C1361" s="98"/>
      <c r="D1361" s="98"/>
      <c r="E1361" s="275"/>
    </row>
    <row r="1362" spans="1:5" ht="15.75">
      <c r="A1362" s="129"/>
      <c r="B1362" s="273"/>
      <c r="C1362" s="98"/>
      <c r="D1362" s="98"/>
      <c r="E1362" s="275"/>
    </row>
    <row r="1363" spans="1:5" ht="15.75">
      <c r="A1363" s="129"/>
      <c r="B1363" s="273"/>
      <c r="C1363" s="98"/>
      <c r="D1363" s="98"/>
      <c r="E1363" s="275"/>
    </row>
    <row r="1364" spans="1:5" ht="15.75">
      <c r="A1364" s="129"/>
      <c r="B1364" s="273"/>
      <c r="C1364" s="98"/>
      <c r="D1364" s="98"/>
      <c r="E1364" s="275"/>
    </row>
    <row r="1365" spans="1:5" ht="15.75">
      <c r="A1365" s="129"/>
      <c r="B1365" s="273"/>
      <c r="C1365" s="98"/>
      <c r="D1365" s="98"/>
      <c r="E1365" s="275"/>
    </row>
    <row r="1366" spans="1:5" ht="15.75">
      <c r="A1366" s="129"/>
      <c r="B1366" s="273"/>
      <c r="C1366" s="98"/>
      <c r="D1366" s="98"/>
      <c r="E1366" s="275"/>
    </row>
    <row r="1367" spans="1:5" ht="15.75">
      <c r="A1367" s="129"/>
      <c r="B1367" s="273"/>
      <c r="C1367" s="98"/>
      <c r="D1367" s="98"/>
      <c r="E1367" s="275"/>
    </row>
    <row r="1368" spans="1:5" ht="15.75">
      <c r="A1368" s="129"/>
      <c r="B1368" s="273"/>
      <c r="C1368" s="98"/>
      <c r="D1368" s="98"/>
      <c r="E1368" s="275"/>
    </row>
    <row r="1369" spans="1:5" ht="15.75">
      <c r="A1369" s="129"/>
      <c r="B1369" s="273"/>
      <c r="C1369" s="98"/>
      <c r="D1369" s="98"/>
      <c r="E1369" s="275"/>
    </row>
    <row r="1370" spans="1:5" ht="15.75">
      <c r="A1370" s="129"/>
      <c r="B1370" s="273"/>
      <c r="C1370" s="98"/>
      <c r="D1370" s="98"/>
      <c r="E1370" s="275"/>
    </row>
    <row r="1371" spans="1:5" ht="15.75">
      <c r="A1371" s="129"/>
      <c r="B1371" s="273"/>
      <c r="C1371" s="98"/>
      <c r="D1371" s="98"/>
      <c r="E1371" s="275"/>
    </row>
    <row r="1372" spans="1:5" ht="15.75">
      <c r="A1372" s="129"/>
      <c r="B1372" s="273"/>
      <c r="C1372" s="98"/>
      <c r="D1372" s="98"/>
      <c r="E1372" s="275"/>
    </row>
    <row r="1373" spans="1:5" ht="15.75">
      <c r="A1373" s="129"/>
      <c r="B1373" s="273"/>
      <c r="C1373" s="98"/>
      <c r="D1373" s="98"/>
      <c r="E1373" s="275"/>
    </row>
    <row r="1374" spans="1:5" ht="15.75">
      <c r="A1374" s="129"/>
      <c r="B1374" s="273"/>
      <c r="C1374" s="98"/>
      <c r="D1374" s="98"/>
      <c r="E1374" s="275"/>
    </row>
    <row r="1375" spans="1:5" ht="15.75">
      <c r="A1375" s="129"/>
      <c r="B1375" s="273"/>
      <c r="C1375" s="98"/>
      <c r="D1375" s="98"/>
      <c r="E1375" s="275"/>
    </row>
    <row r="1376" spans="1:5" ht="15.75">
      <c r="A1376" s="129"/>
      <c r="B1376" s="273"/>
      <c r="C1376" s="98"/>
      <c r="D1376" s="98"/>
      <c r="E1376" s="275"/>
    </row>
    <row r="1377" spans="1:5" ht="15.75">
      <c r="A1377" s="129"/>
      <c r="B1377" s="273"/>
      <c r="C1377" s="98"/>
      <c r="D1377" s="98"/>
      <c r="E1377" s="275"/>
    </row>
    <row r="1378" spans="1:5" ht="15.75">
      <c r="A1378" s="129"/>
      <c r="B1378" s="273"/>
      <c r="C1378" s="98"/>
      <c r="D1378" s="98"/>
      <c r="E1378" s="275"/>
    </row>
    <row r="1379" spans="1:5" ht="15.75">
      <c r="A1379" s="129"/>
      <c r="B1379" s="273"/>
      <c r="C1379" s="98"/>
      <c r="D1379" s="98"/>
      <c r="E1379" s="275"/>
    </row>
    <row r="1380" spans="1:5" ht="15.75">
      <c r="A1380" s="129"/>
      <c r="B1380" s="273"/>
      <c r="C1380" s="98"/>
      <c r="D1380" s="98"/>
      <c r="E1380" s="275"/>
    </row>
    <row r="1381" spans="1:5" ht="15.75">
      <c r="A1381" s="129"/>
      <c r="B1381" s="273"/>
      <c r="C1381" s="98"/>
      <c r="D1381" s="98"/>
      <c r="E1381" s="275"/>
    </row>
    <row r="1382" spans="1:5" ht="15.75">
      <c r="A1382" s="129"/>
      <c r="B1382" s="273"/>
      <c r="C1382" s="98"/>
      <c r="D1382" s="98"/>
      <c r="E1382" s="275"/>
    </row>
    <row r="1383" spans="1:5" ht="15.75">
      <c r="A1383" s="129"/>
      <c r="B1383" s="273"/>
      <c r="C1383" s="98"/>
      <c r="D1383" s="98"/>
      <c r="E1383" s="275"/>
    </row>
    <row r="1384" spans="1:5" ht="15.75">
      <c r="A1384" s="129"/>
      <c r="B1384" s="273"/>
      <c r="C1384" s="98"/>
      <c r="D1384" s="98"/>
      <c r="E1384" s="275"/>
    </row>
    <row r="1385" spans="1:5" ht="15.75">
      <c r="A1385" s="129"/>
      <c r="B1385" s="273"/>
      <c r="C1385" s="98"/>
      <c r="D1385" s="98"/>
      <c r="E1385" s="275"/>
    </row>
    <row r="1386" spans="1:5" ht="15.75">
      <c r="A1386" s="129"/>
      <c r="B1386" s="273"/>
      <c r="C1386" s="98"/>
      <c r="D1386" s="98"/>
      <c r="E1386" s="275"/>
    </row>
    <row r="1387" spans="1:5" ht="15.75">
      <c r="A1387" s="129"/>
      <c r="B1387" s="273"/>
      <c r="C1387" s="98"/>
      <c r="D1387" s="98"/>
      <c r="E1387" s="275"/>
    </row>
    <row r="1388" spans="1:5" ht="15.75">
      <c r="A1388" s="129"/>
      <c r="B1388" s="273"/>
      <c r="C1388" s="98"/>
      <c r="D1388" s="98"/>
      <c r="E1388" s="275"/>
    </row>
    <row r="1389" spans="1:5" ht="15.75">
      <c r="A1389" s="129"/>
      <c r="B1389" s="273"/>
      <c r="C1389" s="98"/>
      <c r="D1389" s="98"/>
      <c r="E1389" s="275"/>
    </row>
    <row r="1390" spans="1:5" ht="15.75">
      <c r="A1390" s="129"/>
      <c r="B1390" s="273"/>
      <c r="C1390" s="98"/>
      <c r="D1390" s="98"/>
      <c r="E1390" s="275"/>
    </row>
    <row r="1391" spans="1:5" ht="15.75">
      <c r="A1391" s="129"/>
      <c r="B1391" s="273"/>
      <c r="C1391" s="98"/>
      <c r="D1391" s="98"/>
      <c r="E1391" s="275"/>
    </row>
    <row r="1392" spans="1:5" ht="15.75">
      <c r="A1392" s="129"/>
      <c r="B1392" s="273"/>
      <c r="C1392" s="98"/>
      <c r="D1392" s="98"/>
      <c r="E1392" s="275"/>
    </row>
    <row r="1393" spans="1:5" ht="15.75">
      <c r="A1393" s="129"/>
      <c r="B1393" s="273"/>
      <c r="C1393" s="98"/>
      <c r="D1393" s="98"/>
      <c r="E1393" s="275"/>
    </row>
    <row r="1394" spans="1:5" ht="15.75">
      <c r="A1394" s="129"/>
      <c r="B1394" s="273"/>
      <c r="C1394" s="98"/>
      <c r="D1394" s="98"/>
      <c r="E1394" s="275"/>
    </row>
    <row r="1395" spans="1:5" ht="15.75">
      <c r="A1395" s="129"/>
      <c r="B1395" s="273"/>
      <c r="C1395" s="98"/>
      <c r="D1395" s="98"/>
      <c r="E1395" s="275"/>
    </row>
    <row r="1396" spans="1:5" ht="15.75">
      <c r="A1396" s="129"/>
      <c r="B1396" s="273"/>
      <c r="C1396" s="98"/>
      <c r="D1396" s="98"/>
      <c r="E1396" s="275"/>
    </row>
    <row r="1397" spans="1:5" ht="15.75">
      <c r="A1397" s="129"/>
      <c r="B1397" s="273"/>
      <c r="C1397" s="98"/>
      <c r="D1397" s="98"/>
      <c r="E1397" s="275"/>
    </row>
    <row r="1398" spans="1:5" ht="15.75">
      <c r="A1398" s="129"/>
      <c r="B1398" s="273"/>
      <c r="C1398" s="98"/>
      <c r="D1398" s="98"/>
      <c r="E1398" s="275"/>
    </row>
    <row r="1399" spans="1:5" ht="15.75">
      <c r="A1399" s="129"/>
      <c r="B1399" s="273"/>
      <c r="C1399" s="98"/>
      <c r="D1399" s="98"/>
      <c r="E1399" s="275"/>
    </row>
    <row r="1400" spans="1:5" ht="15.75">
      <c r="A1400" s="129"/>
      <c r="B1400" s="273"/>
      <c r="C1400" s="98"/>
      <c r="D1400" s="98"/>
      <c r="E1400" s="275"/>
    </row>
    <row r="1401" spans="1:5" ht="15.75">
      <c r="A1401" s="129"/>
      <c r="B1401" s="273"/>
      <c r="C1401" s="98"/>
      <c r="D1401" s="98"/>
      <c r="E1401" s="275"/>
    </row>
    <row r="1402" spans="1:5" ht="15.75">
      <c r="A1402" s="129"/>
      <c r="B1402" s="273"/>
      <c r="C1402" s="98"/>
      <c r="D1402" s="98"/>
      <c r="E1402" s="275"/>
    </row>
    <row r="1403" spans="1:5" ht="15.75">
      <c r="A1403" s="129"/>
      <c r="B1403" s="273"/>
      <c r="C1403" s="98"/>
      <c r="D1403" s="98"/>
      <c r="E1403" s="275"/>
    </row>
    <row r="1404" spans="1:5" ht="15.75">
      <c r="A1404" s="129"/>
      <c r="B1404" s="273"/>
      <c r="C1404" s="98"/>
      <c r="D1404" s="98"/>
      <c r="E1404" s="275"/>
    </row>
    <row r="1405" spans="1:5" ht="15.75">
      <c r="A1405" s="129"/>
      <c r="B1405" s="273"/>
      <c r="C1405" s="98"/>
      <c r="D1405" s="98"/>
      <c r="E1405" s="275"/>
    </row>
    <row r="1406" spans="1:5" ht="15.75">
      <c r="A1406" s="129"/>
      <c r="B1406" s="273"/>
      <c r="C1406" s="98"/>
      <c r="D1406" s="98"/>
      <c r="E1406" s="275"/>
    </row>
    <row r="1407" spans="1:5" ht="15.75">
      <c r="A1407" s="129"/>
      <c r="B1407" s="273"/>
      <c r="C1407" s="98"/>
      <c r="D1407" s="98"/>
      <c r="E1407" s="275"/>
    </row>
    <row r="1408" spans="1:5" ht="15.75">
      <c r="A1408" s="129"/>
      <c r="B1408" s="273"/>
      <c r="C1408" s="98"/>
      <c r="D1408" s="98"/>
      <c r="E1408" s="275"/>
    </row>
    <row r="1409" spans="1:5" ht="15.75">
      <c r="A1409" s="129"/>
      <c r="B1409" s="273"/>
      <c r="C1409" s="98"/>
      <c r="D1409" s="98"/>
      <c r="E1409" s="275"/>
    </row>
    <row r="1410" spans="1:5" ht="15.75">
      <c r="A1410" s="129"/>
      <c r="B1410" s="273"/>
      <c r="C1410" s="98"/>
      <c r="D1410" s="98"/>
      <c r="E1410" s="275"/>
    </row>
    <row r="1411" spans="1:5" ht="15.75">
      <c r="A1411" s="129"/>
      <c r="B1411" s="273"/>
      <c r="C1411" s="98"/>
      <c r="D1411" s="98"/>
      <c r="E1411" s="275"/>
    </row>
    <row r="1412" spans="1:5" ht="15.75">
      <c r="A1412" s="129"/>
      <c r="B1412" s="273"/>
      <c r="C1412" s="98"/>
      <c r="D1412" s="98"/>
      <c r="E1412" s="275"/>
    </row>
    <row r="1413" spans="1:5" ht="15.75">
      <c r="A1413" s="129"/>
      <c r="B1413" s="273"/>
      <c r="C1413" s="98"/>
      <c r="D1413" s="98"/>
      <c r="E1413" s="275"/>
    </row>
    <row r="1414" spans="1:5" ht="15.75">
      <c r="A1414" s="129"/>
      <c r="B1414" s="273"/>
      <c r="C1414" s="98"/>
      <c r="D1414" s="98"/>
      <c r="E1414" s="275"/>
    </row>
    <row r="1415" spans="1:5" ht="15.75">
      <c r="A1415" s="129"/>
      <c r="B1415" s="273"/>
      <c r="C1415" s="98"/>
      <c r="D1415" s="98"/>
      <c r="E1415" s="275"/>
    </row>
    <row r="1416" spans="1:5" ht="15.75">
      <c r="A1416" s="129"/>
      <c r="B1416" s="273"/>
      <c r="C1416" s="98"/>
      <c r="D1416" s="98"/>
      <c r="E1416" s="275"/>
    </row>
    <row r="1417" spans="1:5" ht="15.75">
      <c r="A1417" s="129"/>
      <c r="B1417" s="273"/>
      <c r="C1417" s="98"/>
      <c r="D1417" s="98"/>
      <c r="E1417" s="275"/>
    </row>
    <row r="1418" spans="1:5" ht="15.75">
      <c r="A1418" s="129"/>
      <c r="B1418" s="273"/>
      <c r="C1418" s="98"/>
      <c r="D1418" s="98"/>
      <c r="E1418" s="275"/>
    </row>
    <row r="1419" spans="1:5" ht="15.75">
      <c r="A1419" s="129"/>
      <c r="B1419" s="273"/>
      <c r="C1419" s="98"/>
      <c r="D1419" s="98"/>
      <c r="E1419" s="275"/>
    </row>
    <row r="1420" spans="1:5" ht="15.75">
      <c r="A1420" s="129"/>
      <c r="B1420" s="273"/>
      <c r="C1420" s="98"/>
      <c r="D1420" s="98"/>
      <c r="E1420" s="275"/>
    </row>
    <row r="1421" spans="1:5" ht="15.75">
      <c r="A1421" s="129"/>
      <c r="B1421" s="273"/>
      <c r="C1421" s="98"/>
      <c r="D1421" s="98"/>
      <c r="E1421" s="275"/>
    </row>
    <row r="1422" spans="1:5" ht="15.75">
      <c r="A1422" s="129"/>
      <c r="B1422" s="273"/>
      <c r="C1422" s="98"/>
      <c r="D1422" s="98"/>
      <c r="E1422" s="275"/>
    </row>
    <row r="1423" spans="1:5" ht="15.75">
      <c r="A1423" s="129"/>
      <c r="B1423" s="273"/>
      <c r="C1423" s="98"/>
      <c r="D1423" s="98"/>
      <c r="E1423" s="275"/>
    </row>
    <row r="1424" spans="1:5" ht="15.75">
      <c r="A1424" s="129"/>
      <c r="B1424" s="273"/>
      <c r="C1424" s="98"/>
      <c r="D1424" s="98"/>
      <c r="E1424" s="275"/>
    </row>
    <row r="1425" spans="1:5" ht="15.75">
      <c r="A1425" s="129"/>
      <c r="B1425" s="273"/>
      <c r="C1425" s="98"/>
      <c r="D1425" s="98"/>
      <c r="E1425" s="275"/>
    </row>
    <row r="1426" spans="1:5" ht="15.75">
      <c r="A1426" s="129"/>
      <c r="B1426" s="273"/>
      <c r="C1426" s="98"/>
      <c r="D1426" s="98"/>
      <c r="E1426" s="275"/>
    </row>
    <row r="1427" spans="1:5" ht="15.75">
      <c r="A1427" s="129"/>
      <c r="B1427" s="273"/>
      <c r="C1427" s="98"/>
      <c r="D1427" s="98"/>
      <c r="E1427" s="275"/>
    </row>
    <row r="1428" spans="1:5" ht="15.75">
      <c r="A1428" s="129"/>
      <c r="B1428" s="273"/>
      <c r="C1428" s="98"/>
      <c r="D1428" s="98"/>
      <c r="E1428" s="275"/>
    </row>
    <row r="1429" spans="1:5" ht="15.75">
      <c r="A1429" s="129"/>
      <c r="B1429" s="273"/>
      <c r="C1429" s="98"/>
      <c r="D1429" s="98"/>
      <c r="E1429" s="275"/>
    </row>
    <row r="1430" spans="1:5" ht="15.75">
      <c r="A1430" s="129"/>
      <c r="B1430" s="273"/>
      <c r="C1430" s="98"/>
      <c r="D1430" s="98"/>
      <c r="E1430" s="275"/>
    </row>
    <row r="1431" spans="1:5" ht="15.75">
      <c r="A1431" s="129"/>
      <c r="B1431" s="273"/>
      <c r="C1431" s="98"/>
      <c r="D1431" s="98"/>
      <c r="E1431" s="275"/>
    </row>
    <row r="1432" spans="1:5" ht="15.75">
      <c r="A1432" s="129"/>
      <c r="B1432" s="273"/>
      <c r="C1432" s="98"/>
      <c r="D1432" s="98"/>
      <c r="E1432" s="275"/>
    </row>
    <row r="1433" spans="1:5" ht="15.75">
      <c r="A1433" s="129"/>
      <c r="B1433" s="273"/>
      <c r="C1433" s="98"/>
      <c r="D1433" s="98"/>
      <c r="E1433" s="275"/>
    </row>
    <row r="1434" spans="1:5" ht="15.75">
      <c r="A1434" s="129"/>
      <c r="B1434" s="273"/>
      <c r="C1434" s="98"/>
      <c r="D1434" s="98"/>
      <c r="E1434" s="275"/>
    </row>
    <row r="1435" spans="1:5" ht="15.75">
      <c r="A1435" s="129"/>
      <c r="B1435" s="273"/>
      <c r="C1435" s="98"/>
      <c r="D1435" s="98"/>
      <c r="E1435" s="275"/>
    </row>
    <row r="1436" spans="1:5" ht="15.75">
      <c r="A1436" s="129"/>
      <c r="B1436" s="273"/>
      <c r="C1436" s="98"/>
      <c r="D1436" s="98"/>
      <c r="E1436" s="275"/>
    </row>
    <row r="1437" spans="1:5" ht="15.75">
      <c r="A1437" s="129"/>
      <c r="B1437" s="273"/>
      <c r="C1437" s="98"/>
      <c r="D1437" s="98"/>
      <c r="E1437" s="275"/>
    </row>
    <row r="1438" spans="1:5" ht="15.75">
      <c r="A1438" s="129"/>
      <c r="B1438" s="273"/>
      <c r="C1438" s="98"/>
      <c r="D1438" s="98"/>
      <c r="E1438" s="275"/>
    </row>
    <row r="1439" spans="1:5" ht="15.75">
      <c r="A1439" s="129"/>
      <c r="B1439" s="273"/>
      <c r="C1439" s="98"/>
      <c r="D1439" s="98"/>
      <c r="E1439" s="275"/>
    </row>
    <row r="1440" spans="1:5" ht="15.75">
      <c r="A1440" s="129"/>
      <c r="B1440" s="273"/>
      <c r="C1440" s="98"/>
      <c r="D1440" s="98"/>
      <c r="E1440" s="275"/>
    </row>
    <row r="1441" spans="1:5" ht="15.75">
      <c r="A1441" s="129"/>
      <c r="B1441" s="273"/>
      <c r="C1441" s="98"/>
      <c r="D1441" s="98"/>
      <c r="E1441" s="275"/>
    </row>
    <row r="1442" spans="1:5" ht="15.75">
      <c r="A1442" s="129"/>
      <c r="B1442" s="273"/>
      <c r="C1442" s="98"/>
      <c r="D1442" s="98"/>
      <c r="E1442" s="275"/>
    </row>
    <row r="1443" spans="1:5" ht="15.75">
      <c r="A1443" s="129"/>
      <c r="B1443" s="273"/>
      <c r="C1443" s="98"/>
      <c r="D1443" s="98"/>
      <c r="E1443" s="275"/>
    </row>
    <row r="1444" spans="1:5" ht="15.75">
      <c r="A1444" s="129"/>
      <c r="B1444" s="273"/>
      <c r="C1444" s="98"/>
      <c r="D1444" s="98"/>
      <c r="E1444" s="275"/>
    </row>
    <row r="1445" spans="1:5" ht="15.75">
      <c r="A1445" s="129"/>
      <c r="B1445" s="273"/>
      <c r="C1445" s="98"/>
      <c r="D1445" s="98"/>
      <c r="E1445" s="275"/>
    </row>
    <row r="1446" spans="1:5" ht="15.75">
      <c r="A1446" s="129"/>
      <c r="B1446" s="273"/>
      <c r="C1446" s="98"/>
      <c r="D1446" s="98"/>
      <c r="E1446" s="275"/>
    </row>
    <row r="1447" spans="1:5" ht="15.75">
      <c r="A1447" s="129"/>
      <c r="B1447" s="273"/>
      <c r="C1447" s="98"/>
      <c r="D1447" s="98"/>
      <c r="E1447" s="275"/>
    </row>
    <row r="1448" spans="1:5" ht="15.75">
      <c r="A1448" s="129"/>
      <c r="B1448" s="273"/>
      <c r="C1448" s="98"/>
      <c r="D1448" s="98"/>
      <c r="E1448" s="275"/>
    </row>
    <row r="1449" spans="1:5" ht="15.75">
      <c r="A1449" s="129"/>
      <c r="B1449" s="273"/>
      <c r="C1449" s="98"/>
      <c r="D1449" s="98"/>
      <c r="E1449" s="275"/>
    </row>
    <row r="1450" spans="1:5" ht="15.75">
      <c r="A1450" s="129"/>
      <c r="B1450" s="273"/>
      <c r="C1450" s="98"/>
      <c r="D1450" s="98"/>
      <c r="E1450" s="275"/>
    </row>
    <row r="1451" spans="1:5" ht="15.75">
      <c r="A1451" s="129"/>
      <c r="B1451" s="273"/>
      <c r="C1451" s="98"/>
      <c r="D1451" s="98"/>
      <c r="E1451" s="275"/>
    </row>
    <row r="1452" spans="1:5" ht="15.75">
      <c r="A1452" s="129"/>
      <c r="B1452" s="273"/>
      <c r="C1452" s="98"/>
      <c r="D1452" s="98"/>
      <c r="E1452" s="275"/>
    </row>
    <row r="1453" spans="1:5" ht="15.75">
      <c r="A1453" s="129"/>
      <c r="B1453" s="273"/>
      <c r="C1453" s="98"/>
      <c r="D1453" s="98"/>
      <c r="E1453" s="275"/>
    </row>
    <row r="1454" spans="1:5" ht="15.75">
      <c r="A1454" s="129"/>
      <c r="B1454" s="273"/>
      <c r="C1454" s="98"/>
      <c r="D1454" s="98"/>
      <c r="E1454" s="275"/>
    </row>
    <row r="1455" spans="1:5" ht="15.75">
      <c r="A1455" s="129"/>
      <c r="B1455" s="273"/>
      <c r="C1455" s="98"/>
      <c r="D1455" s="98"/>
      <c r="E1455" s="275"/>
    </row>
    <row r="1456" spans="1:5" ht="15.75">
      <c r="A1456" s="129"/>
      <c r="B1456" s="273"/>
      <c r="C1456" s="98"/>
      <c r="D1456" s="98"/>
      <c r="E1456" s="275"/>
    </row>
    <row r="1457" spans="1:5" ht="15.75">
      <c r="A1457" s="129"/>
      <c r="B1457" s="273"/>
      <c r="C1457" s="98"/>
      <c r="D1457" s="98"/>
      <c r="E1457" s="275"/>
    </row>
    <row r="1458" spans="1:5" ht="15.75">
      <c r="A1458" s="129"/>
      <c r="B1458" s="273"/>
      <c r="C1458" s="98"/>
      <c r="D1458" s="98"/>
      <c r="E1458" s="275"/>
    </row>
    <row r="1459" spans="1:5" ht="15.75">
      <c r="A1459" s="129"/>
      <c r="B1459" s="273"/>
      <c r="C1459" s="98"/>
      <c r="D1459" s="98"/>
      <c r="E1459" s="275"/>
    </row>
    <row r="1460" spans="1:5" ht="15.75">
      <c r="A1460" s="129"/>
      <c r="B1460" s="273"/>
      <c r="C1460" s="98"/>
      <c r="D1460" s="98"/>
      <c r="E1460" s="275"/>
    </row>
    <row r="1461" spans="1:5" ht="15.75">
      <c r="A1461" s="129"/>
      <c r="B1461" s="273"/>
      <c r="C1461" s="98"/>
      <c r="D1461" s="98"/>
      <c r="E1461" s="275"/>
    </row>
    <row r="1462" spans="1:5" ht="15.75">
      <c r="A1462" s="129"/>
      <c r="B1462" s="273"/>
      <c r="C1462" s="98"/>
      <c r="D1462" s="98"/>
      <c r="E1462" s="275"/>
    </row>
    <row r="1463" spans="1:5" ht="15.75">
      <c r="A1463" s="129"/>
      <c r="B1463" s="273"/>
      <c r="C1463" s="98"/>
      <c r="D1463" s="98"/>
      <c r="E1463" s="275"/>
    </row>
    <row r="1464" spans="1:5" ht="15.75">
      <c r="A1464" s="129"/>
      <c r="B1464" s="273"/>
      <c r="C1464" s="98"/>
      <c r="D1464" s="98"/>
      <c r="E1464" s="275"/>
    </row>
    <row r="1465" spans="1:5" ht="15.75">
      <c r="A1465" s="129"/>
      <c r="B1465" s="273"/>
      <c r="C1465" s="98"/>
      <c r="D1465" s="98"/>
      <c r="E1465" s="275"/>
    </row>
    <row r="1466" spans="1:5" ht="15.75">
      <c r="A1466" s="129"/>
      <c r="B1466" s="273"/>
      <c r="C1466" s="98"/>
      <c r="D1466" s="98"/>
      <c r="E1466" s="275"/>
    </row>
    <row r="1467" spans="1:5" ht="15.75">
      <c r="A1467" s="129"/>
      <c r="B1467" s="273"/>
      <c r="C1467" s="98"/>
      <c r="D1467" s="98"/>
      <c r="E1467" s="275"/>
    </row>
    <row r="1468" spans="1:5" ht="15.75">
      <c r="A1468" s="129"/>
      <c r="B1468" s="273"/>
      <c r="C1468" s="98"/>
      <c r="D1468" s="98"/>
      <c r="E1468" s="275"/>
    </row>
    <row r="1469" spans="1:5" ht="15.75">
      <c r="A1469" s="129"/>
      <c r="B1469" s="273"/>
      <c r="C1469" s="98"/>
      <c r="D1469" s="98"/>
      <c r="E1469" s="275"/>
    </row>
    <row r="1470" spans="1:5" ht="15.75">
      <c r="A1470" s="129"/>
      <c r="B1470" s="273"/>
      <c r="C1470" s="98"/>
      <c r="D1470" s="98"/>
      <c r="E1470" s="275"/>
    </row>
    <row r="1471" spans="1:5" ht="15.75">
      <c r="A1471" s="129"/>
      <c r="B1471" s="273"/>
      <c r="C1471" s="98"/>
      <c r="D1471" s="98"/>
      <c r="E1471" s="275"/>
    </row>
    <row r="1472" spans="1:5" ht="15.75">
      <c r="A1472" s="129"/>
      <c r="B1472" s="273"/>
      <c r="C1472" s="98"/>
      <c r="D1472" s="98"/>
      <c r="E1472" s="275"/>
    </row>
    <row r="1473" spans="1:5" ht="15.75">
      <c r="A1473" s="129"/>
      <c r="B1473" s="273"/>
      <c r="C1473" s="98"/>
      <c r="D1473" s="98"/>
      <c r="E1473" s="275"/>
    </row>
    <row r="1474" spans="1:5" ht="15.75">
      <c r="A1474" s="129"/>
      <c r="B1474" s="273"/>
      <c r="C1474" s="98"/>
      <c r="D1474" s="98"/>
      <c r="E1474" s="275"/>
    </row>
    <row r="1475" spans="1:5" ht="15.75">
      <c r="A1475" s="129"/>
      <c r="B1475" s="273"/>
      <c r="C1475" s="98"/>
      <c r="D1475" s="98"/>
      <c r="E1475" s="275"/>
    </row>
    <row r="1476" spans="1:5" ht="15.75">
      <c r="A1476" s="129"/>
      <c r="B1476" s="273"/>
      <c r="C1476" s="98"/>
      <c r="D1476" s="98"/>
      <c r="E1476" s="275"/>
    </row>
    <row r="1477" spans="1:5" ht="15.75">
      <c r="A1477" s="129"/>
      <c r="B1477" s="273"/>
      <c r="C1477" s="98"/>
      <c r="D1477" s="98"/>
      <c r="E1477" s="275"/>
    </row>
    <row r="1478" spans="1:5" ht="15.75">
      <c r="A1478" s="129"/>
      <c r="B1478" s="273"/>
      <c r="C1478" s="98"/>
      <c r="D1478" s="98"/>
      <c r="E1478" s="275"/>
    </row>
    <row r="1479" spans="1:5" ht="15.75">
      <c r="A1479" s="129"/>
      <c r="B1479" s="273"/>
      <c r="C1479" s="98"/>
      <c r="D1479" s="98"/>
      <c r="E1479" s="275"/>
    </row>
    <row r="1480" spans="1:5" ht="15.75">
      <c r="A1480" s="129"/>
      <c r="B1480" s="273"/>
      <c r="C1480" s="98"/>
      <c r="D1480" s="98"/>
      <c r="E1480" s="275"/>
    </row>
    <row r="1481" spans="1:5" ht="15.75">
      <c r="A1481" s="129"/>
      <c r="B1481" s="273"/>
      <c r="C1481" s="98"/>
      <c r="D1481" s="98"/>
      <c r="E1481" s="275"/>
    </row>
    <row r="1482" spans="1:5" ht="15.75">
      <c r="A1482" s="129"/>
      <c r="B1482" s="273"/>
      <c r="C1482" s="98"/>
      <c r="D1482" s="98"/>
      <c r="E1482" s="275"/>
    </row>
    <row r="1483" spans="1:5" ht="15.75">
      <c r="A1483" s="129"/>
      <c r="B1483" s="273"/>
      <c r="C1483" s="98"/>
      <c r="D1483" s="98"/>
      <c r="E1483" s="275"/>
    </row>
    <row r="1484" spans="1:5" ht="15.75">
      <c r="A1484" s="129"/>
      <c r="B1484" s="273"/>
      <c r="C1484" s="98"/>
      <c r="D1484" s="98"/>
      <c r="E1484" s="275"/>
    </row>
    <row r="1485" spans="1:5" ht="15.75">
      <c r="A1485" s="129"/>
      <c r="B1485" s="273"/>
      <c r="C1485" s="98"/>
      <c r="D1485" s="98"/>
      <c r="E1485" s="275"/>
    </row>
    <row r="1486" spans="1:5" ht="15.75">
      <c r="A1486" s="129"/>
      <c r="B1486" s="273"/>
      <c r="C1486" s="98"/>
      <c r="D1486" s="98"/>
      <c r="E1486" s="275"/>
    </row>
    <row r="1487" spans="1:5" ht="15.75">
      <c r="A1487" s="129"/>
      <c r="B1487" s="273"/>
      <c r="C1487" s="98"/>
      <c r="D1487" s="98"/>
      <c r="E1487" s="275"/>
    </row>
    <row r="1488" spans="1:5" ht="15.75">
      <c r="A1488" s="129"/>
      <c r="B1488" s="273"/>
      <c r="C1488" s="98"/>
      <c r="D1488" s="98"/>
      <c r="E1488" s="275"/>
    </row>
    <row r="1489" spans="1:5" ht="15.75">
      <c r="A1489" s="129"/>
      <c r="B1489" s="273"/>
      <c r="C1489" s="98"/>
      <c r="D1489" s="98"/>
      <c r="E1489" s="275"/>
    </row>
    <row r="1490" spans="1:5" ht="15.75">
      <c r="A1490" s="129"/>
      <c r="B1490" s="273"/>
      <c r="C1490" s="98"/>
      <c r="D1490" s="98"/>
      <c r="E1490" s="275"/>
    </row>
    <row r="1491" spans="1:5" ht="15.75">
      <c r="A1491" s="129"/>
      <c r="B1491" s="273"/>
      <c r="C1491" s="98"/>
      <c r="D1491" s="98"/>
      <c r="E1491" s="275"/>
    </row>
    <row r="1492" spans="1:5" ht="15.75">
      <c r="A1492" s="129"/>
      <c r="B1492" s="273"/>
      <c r="C1492" s="98"/>
      <c r="D1492" s="98"/>
      <c r="E1492" s="275"/>
    </row>
    <row r="1493" spans="1:5" ht="15.75">
      <c r="A1493" s="129"/>
      <c r="B1493" s="273"/>
      <c r="C1493" s="98"/>
      <c r="D1493" s="98"/>
      <c r="E1493" s="275"/>
    </row>
    <row r="1494" spans="1:5" ht="15.75">
      <c r="A1494" s="129"/>
      <c r="B1494" s="273"/>
      <c r="C1494" s="98"/>
      <c r="D1494" s="98"/>
      <c r="E1494" s="275"/>
    </row>
    <row r="1495" spans="1:5" ht="15.75">
      <c r="A1495" s="129"/>
      <c r="B1495" s="273"/>
      <c r="C1495" s="98"/>
      <c r="D1495" s="98"/>
      <c r="E1495" s="275"/>
    </row>
    <row r="1496" spans="1:5" ht="15.75">
      <c r="A1496" s="129"/>
      <c r="B1496" s="273"/>
      <c r="C1496" s="98"/>
      <c r="D1496" s="98"/>
      <c r="E1496" s="275"/>
    </row>
    <row r="1497" spans="1:5" ht="15.75">
      <c r="A1497" s="129"/>
      <c r="B1497" s="273"/>
      <c r="C1497" s="98"/>
      <c r="D1497" s="98"/>
      <c r="E1497" s="275"/>
    </row>
    <row r="1498" spans="1:5" ht="15.75">
      <c r="A1498" s="129"/>
      <c r="B1498" s="273"/>
      <c r="C1498" s="98"/>
      <c r="D1498" s="98"/>
      <c r="E1498" s="275"/>
    </row>
    <row r="1499" spans="1:5" ht="15.75">
      <c r="A1499" s="129"/>
      <c r="B1499" s="273"/>
      <c r="C1499" s="98"/>
      <c r="D1499" s="98"/>
      <c r="E1499" s="275"/>
    </row>
    <row r="1500" spans="1:5" ht="15.75">
      <c r="A1500" s="129"/>
      <c r="B1500" s="273"/>
      <c r="C1500" s="98"/>
      <c r="D1500" s="98"/>
      <c r="E1500" s="275"/>
    </row>
    <row r="1501" spans="1:5" ht="15.75">
      <c r="A1501" s="129"/>
      <c r="B1501" s="273"/>
      <c r="C1501" s="98"/>
      <c r="D1501" s="98"/>
      <c r="E1501" s="275"/>
    </row>
    <row r="1502" spans="1:5" ht="15.75">
      <c r="A1502" s="129"/>
      <c r="B1502" s="273"/>
      <c r="C1502" s="98"/>
      <c r="D1502" s="98"/>
      <c r="E1502" s="275"/>
    </row>
    <row r="1503" spans="1:5" ht="15.75">
      <c r="A1503" s="129"/>
      <c r="B1503" s="273"/>
      <c r="C1503" s="98"/>
      <c r="D1503" s="98"/>
      <c r="E1503" s="275"/>
    </row>
    <row r="1504" spans="1:5" ht="15.75">
      <c r="A1504" s="129"/>
      <c r="B1504" s="273"/>
      <c r="C1504" s="98"/>
      <c r="D1504" s="98"/>
      <c r="E1504" s="275"/>
    </row>
    <row r="1505" spans="1:5" ht="15.75">
      <c r="A1505" s="129"/>
      <c r="B1505" s="273"/>
      <c r="C1505" s="98"/>
      <c r="D1505" s="98"/>
      <c r="E1505" s="275"/>
    </row>
    <row r="1506" spans="1:5" ht="15.75">
      <c r="A1506" s="129"/>
      <c r="B1506" s="273"/>
      <c r="C1506" s="98"/>
      <c r="D1506" s="98"/>
      <c r="E1506" s="275"/>
    </row>
    <row r="1507" spans="1:5" ht="15.75">
      <c r="A1507" s="129"/>
      <c r="B1507" s="273"/>
      <c r="C1507" s="98"/>
      <c r="D1507" s="98"/>
      <c r="E1507" s="275"/>
    </row>
    <row r="1508" spans="1:5" ht="15.75">
      <c r="A1508" s="129"/>
      <c r="B1508" s="273"/>
      <c r="C1508" s="98"/>
      <c r="D1508" s="98"/>
      <c r="E1508" s="275"/>
    </row>
    <row r="1509" spans="1:5" ht="15.75">
      <c r="A1509" s="129"/>
      <c r="B1509" s="273"/>
      <c r="C1509" s="98"/>
      <c r="D1509" s="98"/>
      <c r="E1509" s="275"/>
    </row>
    <row r="1510" spans="1:5" ht="15.75">
      <c r="A1510" s="129"/>
      <c r="B1510" s="273"/>
      <c r="C1510" s="98"/>
      <c r="D1510" s="98"/>
      <c r="E1510" s="275"/>
    </row>
    <row r="1511" spans="1:5" ht="15.75">
      <c r="A1511" s="129"/>
      <c r="B1511" s="273"/>
      <c r="C1511" s="98"/>
      <c r="D1511" s="98"/>
      <c r="E1511" s="275"/>
    </row>
    <row r="1512" spans="1:5" ht="15.75">
      <c r="A1512" s="129"/>
      <c r="B1512" s="273"/>
      <c r="C1512" s="98"/>
      <c r="D1512" s="98"/>
      <c r="E1512" s="275"/>
    </row>
    <row r="1513" spans="1:5" ht="15.75">
      <c r="A1513" s="129"/>
      <c r="B1513" s="273"/>
      <c r="C1513" s="98"/>
      <c r="D1513" s="98"/>
      <c r="E1513" s="275"/>
    </row>
    <row r="1514" spans="1:5" ht="15.75">
      <c r="A1514" s="129"/>
      <c r="B1514" s="273"/>
      <c r="C1514" s="98"/>
      <c r="D1514" s="98"/>
      <c r="E1514" s="275"/>
    </row>
    <row r="1515" spans="1:5" ht="15.75">
      <c r="A1515" s="129"/>
      <c r="B1515" s="273"/>
      <c r="C1515" s="98"/>
      <c r="D1515" s="98"/>
      <c r="E1515" s="275"/>
    </row>
    <row r="1516" spans="1:5" ht="15.75">
      <c r="A1516" s="129"/>
      <c r="B1516" s="273"/>
      <c r="C1516" s="98"/>
      <c r="D1516" s="98"/>
      <c r="E1516" s="275"/>
    </row>
    <row r="1517" spans="1:5" ht="15.75">
      <c r="A1517" s="129"/>
      <c r="B1517" s="273"/>
      <c r="C1517" s="98"/>
      <c r="D1517" s="98"/>
      <c r="E1517" s="275"/>
    </row>
    <row r="1518" spans="1:5" ht="15.75">
      <c r="A1518" s="129"/>
      <c r="B1518" s="273"/>
      <c r="C1518" s="98"/>
      <c r="D1518" s="98"/>
      <c r="E1518" s="275"/>
    </row>
    <row r="1519" spans="1:5" ht="15.75">
      <c r="A1519" s="129"/>
      <c r="B1519" s="273"/>
      <c r="C1519" s="98"/>
      <c r="D1519" s="98"/>
      <c r="E1519" s="275"/>
    </row>
    <row r="1520" spans="1:5" ht="15.75">
      <c r="A1520" s="129"/>
      <c r="B1520" s="273"/>
      <c r="C1520" s="98"/>
      <c r="D1520" s="98"/>
      <c r="E1520" s="275"/>
    </row>
    <row r="1521" spans="1:5" ht="15.75">
      <c r="A1521" s="129"/>
      <c r="B1521" s="273"/>
      <c r="C1521" s="98"/>
      <c r="D1521" s="98"/>
      <c r="E1521" s="275"/>
    </row>
    <row r="1522" spans="1:5" ht="15.75">
      <c r="A1522" s="129"/>
      <c r="B1522" s="273"/>
      <c r="C1522" s="98"/>
      <c r="D1522" s="98"/>
      <c r="E1522" s="275"/>
    </row>
    <row r="1523" spans="1:5" ht="15.75">
      <c r="A1523" s="129"/>
      <c r="B1523" s="273"/>
      <c r="C1523" s="98"/>
      <c r="D1523" s="98"/>
      <c r="E1523" s="275"/>
    </row>
    <row r="1524" spans="1:5" ht="15.75">
      <c r="A1524" s="129"/>
      <c r="B1524" s="273"/>
      <c r="C1524" s="98"/>
      <c r="D1524" s="98"/>
      <c r="E1524" s="275"/>
    </row>
    <row r="1525" spans="1:5" ht="15.75">
      <c r="A1525" s="129"/>
      <c r="B1525" s="273"/>
      <c r="C1525" s="98"/>
      <c r="D1525" s="98"/>
      <c r="E1525" s="275"/>
    </row>
    <row r="1526" spans="1:5" ht="15.75">
      <c r="A1526" s="129"/>
      <c r="B1526" s="273"/>
      <c r="C1526" s="98"/>
      <c r="D1526" s="98"/>
      <c r="E1526" s="275"/>
    </row>
    <row r="1527" spans="1:5" ht="15.75">
      <c r="A1527" s="129"/>
      <c r="B1527" s="273"/>
      <c r="C1527" s="98"/>
      <c r="D1527" s="98"/>
      <c r="E1527" s="275"/>
    </row>
    <row r="1528" spans="1:5" ht="15.75">
      <c r="A1528" s="129"/>
      <c r="B1528" s="273"/>
      <c r="C1528" s="98"/>
      <c r="D1528" s="98"/>
      <c r="E1528" s="275"/>
    </row>
    <row r="1529" spans="1:5" ht="15.75">
      <c r="A1529" s="129"/>
      <c r="B1529" s="273"/>
      <c r="C1529" s="98"/>
      <c r="D1529" s="98"/>
      <c r="E1529" s="275"/>
    </row>
    <row r="1530" spans="1:5" ht="15.75">
      <c r="A1530" s="129"/>
      <c r="B1530" s="273"/>
      <c r="C1530" s="98"/>
      <c r="D1530" s="98"/>
      <c r="E1530" s="275"/>
    </row>
    <row r="1531" spans="1:5" ht="15.75">
      <c r="A1531" s="129"/>
      <c r="B1531" s="273"/>
      <c r="C1531" s="98"/>
      <c r="D1531" s="98"/>
      <c r="E1531" s="275"/>
    </row>
    <row r="1532" spans="1:5" ht="15.75">
      <c r="A1532" s="129"/>
      <c r="B1532" s="273"/>
      <c r="C1532" s="98"/>
      <c r="D1532" s="98"/>
      <c r="E1532" s="275"/>
    </row>
    <row r="1533" spans="1:5" ht="15.75">
      <c r="A1533" s="129"/>
      <c r="B1533" s="273"/>
      <c r="C1533" s="98"/>
      <c r="D1533" s="98"/>
      <c r="E1533" s="275"/>
    </row>
    <row r="1534" spans="1:5" ht="15.75">
      <c r="A1534" s="129"/>
      <c r="B1534" s="273"/>
      <c r="C1534" s="98"/>
      <c r="D1534" s="98"/>
      <c r="E1534" s="275"/>
    </row>
    <row r="1535" spans="1:5" ht="15.75">
      <c r="A1535" s="129"/>
      <c r="B1535" s="273"/>
      <c r="C1535" s="98"/>
      <c r="D1535" s="98"/>
      <c r="E1535" s="275"/>
    </row>
    <row r="1536" spans="1:5" ht="15.75">
      <c r="A1536" s="129"/>
      <c r="B1536" s="273"/>
      <c r="C1536" s="98"/>
      <c r="D1536" s="98"/>
      <c r="E1536" s="275"/>
    </row>
    <row r="1537" spans="1:5" ht="15.75">
      <c r="A1537" s="129"/>
      <c r="B1537" s="273"/>
      <c r="C1537" s="98"/>
      <c r="D1537" s="98"/>
      <c r="E1537" s="275"/>
    </row>
    <row r="1538" spans="1:5" ht="15.75">
      <c r="A1538" s="129"/>
      <c r="B1538" s="273"/>
      <c r="C1538" s="98"/>
      <c r="D1538" s="98"/>
      <c r="E1538" s="275"/>
    </row>
    <row r="1539" spans="1:5" ht="15.75">
      <c r="A1539" s="129"/>
      <c r="B1539" s="273"/>
      <c r="C1539" s="98"/>
      <c r="D1539" s="98"/>
      <c r="E1539" s="275"/>
    </row>
    <row r="1540" spans="1:5" ht="15.75">
      <c r="A1540" s="129"/>
      <c r="B1540" s="273"/>
      <c r="C1540" s="98"/>
      <c r="D1540" s="98"/>
      <c r="E1540" s="275"/>
    </row>
    <row r="1541" spans="1:5" ht="15.75">
      <c r="A1541" s="129"/>
      <c r="B1541" s="273"/>
      <c r="C1541" s="98"/>
      <c r="D1541" s="98"/>
      <c r="E1541" s="275"/>
    </row>
    <row r="1542" spans="1:5" ht="15.75">
      <c r="A1542" s="129"/>
      <c r="B1542" s="273"/>
      <c r="C1542" s="98"/>
      <c r="D1542" s="98"/>
      <c r="E1542" s="275"/>
    </row>
    <row r="1543" spans="1:5" ht="15.75">
      <c r="A1543" s="129"/>
      <c r="B1543" s="273"/>
      <c r="C1543" s="98"/>
      <c r="D1543" s="98"/>
      <c r="E1543" s="275"/>
    </row>
    <row r="1544" spans="1:5" ht="15.75">
      <c r="A1544" s="129"/>
      <c r="B1544" s="273"/>
      <c r="C1544" s="98"/>
      <c r="D1544" s="98"/>
      <c r="E1544" s="275"/>
    </row>
    <row r="1545" spans="1:5" ht="15.75">
      <c r="A1545" s="129"/>
      <c r="B1545" s="273"/>
      <c r="C1545" s="98"/>
      <c r="D1545" s="98"/>
      <c r="E1545" s="275"/>
    </row>
    <row r="1546" spans="1:5" ht="15.75">
      <c r="A1546" s="129"/>
      <c r="B1546" s="273"/>
      <c r="C1546" s="98"/>
      <c r="D1546" s="98"/>
      <c r="E1546" s="275"/>
    </row>
    <row r="1547" spans="1:5" ht="15.75">
      <c r="A1547" s="129"/>
      <c r="B1547" s="273"/>
      <c r="C1547" s="98"/>
      <c r="D1547" s="98"/>
      <c r="E1547" s="275"/>
    </row>
    <row r="1548" spans="1:5" ht="15.75">
      <c r="A1548" s="129"/>
      <c r="B1548" s="273"/>
      <c r="C1548" s="98"/>
      <c r="D1548" s="98"/>
      <c r="E1548" s="275"/>
    </row>
    <row r="1549" spans="1:5" ht="15.75">
      <c r="A1549" s="129"/>
      <c r="B1549" s="273"/>
      <c r="C1549" s="98"/>
      <c r="D1549" s="98"/>
      <c r="E1549" s="275"/>
    </row>
    <row r="1550" spans="1:5" ht="15.75">
      <c r="A1550" s="129"/>
      <c r="B1550" s="273"/>
      <c r="C1550" s="98"/>
      <c r="D1550" s="98"/>
      <c r="E1550" s="275"/>
    </row>
    <row r="1551" spans="1:5" ht="15.75">
      <c r="A1551" s="129"/>
      <c r="B1551" s="273"/>
      <c r="C1551" s="98"/>
      <c r="D1551" s="98"/>
      <c r="E1551" s="275"/>
    </row>
    <row r="1552" spans="1:5" ht="15.75">
      <c r="A1552" s="129"/>
      <c r="B1552" s="273"/>
      <c r="C1552" s="98"/>
      <c r="D1552" s="98"/>
      <c r="E1552" s="275"/>
    </row>
    <row r="1553" spans="1:5" ht="15.75">
      <c r="A1553" s="129"/>
      <c r="B1553" s="273"/>
      <c r="C1553" s="98"/>
      <c r="D1553" s="98"/>
      <c r="E1553" s="275"/>
    </row>
    <row r="1554" spans="1:5" ht="15.75">
      <c r="A1554" s="129"/>
      <c r="B1554" s="273"/>
      <c r="C1554" s="98"/>
      <c r="D1554" s="98"/>
      <c r="E1554" s="275"/>
    </row>
    <row r="1555" spans="1:5" ht="15.75">
      <c r="A1555" s="129"/>
      <c r="B1555" s="273"/>
      <c r="C1555" s="98"/>
      <c r="D1555" s="98"/>
      <c r="E1555" s="275"/>
    </row>
    <row r="1556" spans="1:5" ht="15.75">
      <c r="A1556" s="129"/>
      <c r="B1556" s="273"/>
      <c r="C1556" s="98"/>
      <c r="D1556" s="98"/>
      <c r="E1556" s="275"/>
    </row>
    <row r="1557" spans="1:5" ht="15.75">
      <c r="A1557" s="129"/>
      <c r="B1557" s="273"/>
      <c r="C1557" s="98"/>
      <c r="D1557" s="98"/>
      <c r="E1557" s="275"/>
    </row>
    <row r="1558" spans="1:5" ht="15.75">
      <c r="A1558" s="129"/>
      <c r="B1558" s="273"/>
      <c r="C1558" s="98"/>
      <c r="D1558" s="98"/>
      <c r="E1558" s="275"/>
    </row>
    <row r="1559" spans="1:5" ht="15.75">
      <c r="A1559" s="129"/>
      <c r="B1559" s="273"/>
      <c r="C1559" s="98"/>
      <c r="D1559" s="98"/>
      <c r="E1559" s="275"/>
    </row>
    <row r="1560" spans="1:5" ht="15.75">
      <c r="A1560" s="129"/>
      <c r="B1560" s="273"/>
      <c r="C1560" s="98"/>
      <c r="D1560" s="98"/>
      <c r="E1560" s="275"/>
    </row>
    <row r="1561" spans="1:5" ht="15.75">
      <c r="A1561" s="129"/>
      <c r="B1561" s="273"/>
      <c r="C1561" s="98"/>
      <c r="D1561" s="98"/>
      <c r="E1561" s="275"/>
    </row>
    <row r="1562" spans="1:5" ht="15.75">
      <c r="A1562" s="129"/>
      <c r="B1562" s="273"/>
      <c r="C1562" s="98"/>
      <c r="D1562" s="98"/>
      <c r="E1562" s="275"/>
    </row>
    <row r="1563" spans="1:5" ht="15.75">
      <c r="A1563" s="129"/>
      <c r="B1563" s="273"/>
      <c r="C1563" s="98"/>
      <c r="D1563" s="98"/>
      <c r="E1563" s="275"/>
    </row>
    <row r="1564" spans="1:5" ht="15.75">
      <c r="A1564" s="129"/>
      <c r="B1564" s="273"/>
      <c r="C1564" s="98"/>
      <c r="D1564" s="98"/>
      <c r="E1564" s="275"/>
    </row>
    <row r="1565" spans="1:5" ht="15.75">
      <c r="A1565" s="129"/>
      <c r="B1565" s="273"/>
      <c r="C1565" s="98"/>
      <c r="D1565" s="98"/>
      <c r="E1565" s="275"/>
    </row>
    <row r="1566" spans="1:5" ht="15.75">
      <c r="A1566" s="129"/>
      <c r="B1566" s="273"/>
      <c r="C1566" s="98"/>
      <c r="D1566" s="98"/>
      <c r="E1566" s="275"/>
    </row>
    <row r="1567" spans="1:5" ht="15.75">
      <c r="A1567" s="129"/>
      <c r="B1567" s="273"/>
      <c r="C1567" s="98"/>
      <c r="D1567" s="98"/>
      <c r="E1567" s="275"/>
    </row>
    <row r="1568" spans="1:5" ht="15.75">
      <c r="A1568" s="129"/>
      <c r="B1568" s="273"/>
      <c r="C1568" s="98"/>
      <c r="D1568" s="98"/>
      <c r="E1568" s="275"/>
    </row>
    <row r="1569" spans="1:5" ht="15.75">
      <c r="A1569" s="129"/>
      <c r="B1569" s="273"/>
      <c r="C1569" s="98"/>
      <c r="D1569" s="98"/>
      <c r="E1569" s="275"/>
    </row>
    <row r="1570" spans="1:5" ht="15.75">
      <c r="A1570" s="129"/>
      <c r="B1570" s="273"/>
      <c r="C1570" s="98"/>
      <c r="D1570" s="98"/>
      <c r="E1570" s="275"/>
    </row>
    <row r="1571" spans="1:5" ht="15.75">
      <c r="A1571" s="129"/>
      <c r="B1571" s="273"/>
      <c r="C1571" s="98"/>
      <c r="D1571" s="98"/>
      <c r="E1571" s="275"/>
    </row>
    <row r="1572" spans="1:5" ht="15.75">
      <c r="A1572" s="129"/>
      <c r="B1572" s="273"/>
      <c r="C1572" s="98"/>
      <c r="D1572" s="98"/>
      <c r="E1572" s="275"/>
    </row>
    <row r="1573" spans="1:5" ht="15.75">
      <c r="A1573" s="129"/>
      <c r="B1573" s="273"/>
      <c r="C1573" s="98"/>
      <c r="D1573" s="98"/>
      <c r="E1573" s="275"/>
    </row>
    <row r="1574" spans="1:5" ht="15.75">
      <c r="A1574" s="129"/>
      <c r="B1574" s="273"/>
      <c r="C1574" s="98"/>
      <c r="D1574" s="98"/>
      <c r="E1574" s="275"/>
    </row>
    <row r="1575" spans="1:5" ht="15.75">
      <c r="A1575" s="129"/>
      <c r="B1575" s="273"/>
      <c r="C1575" s="98"/>
      <c r="D1575" s="98"/>
      <c r="E1575" s="275"/>
    </row>
    <row r="1576" spans="1:5" ht="15.75">
      <c r="A1576" s="129"/>
      <c r="B1576" s="273"/>
      <c r="C1576" s="98"/>
      <c r="D1576" s="98"/>
      <c r="E1576" s="275"/>
    </row>
    <row r="1577" spans="1:5" ht="15.75">
      <c r="A1577" s="129"/>
      <c r="B1577" s="273"/>
      <c r="C1577" s="98"/>
      <c r="D1577" s="98"/>
      <c r="E1577" s="275"/>
    </row>
    <row r="1578" spans="1:5" ht="15.75">
      <c r="A1578" s="129"/>
      <c r="B1578" s="273"/>
      <c r="C1578" s="98"/>
      <c r="D1578" s="98"/>
      <c r="E1578" s="275"/>
    </row>
    <row r="1579" spans="1:5" ht="15.75">
      <c r="A1579" s="129"/>
      <c r="B1579" s="273"/>
      <c r="C1579" s="98"/>
      <c r="D1579" s="98"/>
      <c r="E1579" s="275"/>
    </row>
    <row r="1580" spans="1:5" ht="15.75">
      <c r="A1580" s="129"/>
      <c r="B1580" s="273"/>
      <c r="C1580" s="98"/>
      <c r="D1580" s="98"/>
      <c r="E1580" s="275"/>
    </row>
    <row r="1581" spans="1:5" ht="15.75">
      <c r="A1581" s="129"/>
      <c r="B1581" s="273"/>
      <c r="C1581" s="98"/>
      <c r="D1581" s="98"/>
      <c r="E1581" s="275"/>
    </row>
    <row r="1582" spans="1:5" ht="15.75">
      <c r="A1582" s="129"/>
      <c r="B1582" s="273"/>
      <c r="C1582" s="98"/>
      <c r="D1582" s="98"/>
      <c r="E1582" s="275"/>
    </row>
    <row r="1583" spans="1:5" ht="15.75">
      <c r="A1583" s="129"/>
      <c r="B1583" s="273"/>
      <c r="C1583" s="98"/>
      <c r="D1583" s="98"/>
      <c r="E1583" s="275"/>
    </row>
    <row r="1584" spans="1:5" ht="15.75">
      <c r="A1584" s="129"/>
      <c r="B1584" s="273"/>
      <c r="C1584" s="98"/>
      <c r="D1584" s="98"/>
      <c r="E1584" s="275"/>
    </row>
    <row r="1585" spans="1:5" ht="15.75">
      <c r="A1585" s="129"/>
      <c r="B1585" s="273"/>
      <c r="C1585" s="98"/>
      <c r="D1585" s="98"/>
      <c r="E1585" s="275"/>
    </row>
    <row r="1586" spans="1:5" ht="15.75">
      <c r="A1586" s="129"/>
      <c r="B1586" s="273"/>
      <c r="C1586" s="98"/>
      <c r="D1586" s="98"/>
      <c r="E1586" s="275"/>
    </row>
    <row r="1587" spans="1:5" ht="15.75">
      <c r="A1587" s="129"/>
      <c r="B1587" s="273"/>
      <c r="C1587" s="98"/>
      <c r="D1587" s="98"/>
      <c r="E1587" s="275"/>
    </row>
    <row r="1588" spans="1:5" ht="15.75">
      <c r="A1588" s="129"/>
      <c r="B1588" s="273"/>
      <c r="C1588" s="98"/>
      <c r="D1588" s="98"/>
      <c r="E1588" s="275"/>
    </row>
    <row r="1589" spans="1:5" ht="15.75">
      <c r="A1589" s="129"/>
      <c r="B1589" s="273"/>
      <c r="C1589" s="98"/>
      <c r="D1589" s="98"/>
      <c r="E1589" s="275"/>
    </row>
    <row r="1590" spans="1:5" ht="15.75">
      <c r="A1590" s="129"/>
      <c r="B1590" s="273"/>
      <c r="C1590" s="98"/>
      <c r="D1590" s="98"/>
      <c r="E1590" s="275"/>
    </row>
    <row r="1591" spans="1:5" ht="15.75">
      <c r="A1591" s="129"/>
      <c r="B1591" s="273"/>
      <c r="C1591" s="98"/>
      <c r="D1591" s="98"/>
      <c r="E1591" s="275"/>
    </row>
    <row r="1592" spans="1:5" ht="15.75">
      <c r="A1592" s="129"/>
      <c r="B1592" s="273"/>
      <c r="C1592" s="98"/>
      <c r="D1592" s="98"/>
      <c r="E1592" s="275"/>
    </row>
    <row r="1593" spans="1:5" ht="15.75">
      <c r="A1593" s="129"/>
      <c r="B1593" s="273"/>
      <c r="C1593" s="98"/>
      <c r="D1593" s="98"/>
      <c r="E1593" s="275"/>
    </row>
    <row r="1594" spans="1:5" ht="15.75">
      <c r="A1594" s="129"/>
      <c r="B1594" s="273"/>
      <c r="C1594" s="98"/>
      <c r="D1594" s="98"/>
      <c r="E1594" s="275"/>
    </row>
    <row r="1595" spans="1:5" ht="15.75">
      <c r="A1595" s="129"/>
      <c r="B1595" s="273"/>
      <c r="C1595" s="98"/>
      <c r="D1595" s="98"/>
      <c r="E1595" s="275"/>
    </row>
    <row r="1596" spans="1:5" ht="15.75">
      <c r="A1596" s="129"/>
      <c r="B1596" s="273"/>
      <c r="C1596" s="98"/>
      <c r="D1596" s="98"/>
      <c r="E1596" s="275"/>
    </row>
    <row r="1597" spans="1:5" ht="15.75">
      <c r="A1597" s="129"/>
      <c r="B1597" s="273"/>
      <c r="C1597" s="98"/>
      <c r="D1597" s="98"/>
      <c r="E1597" s="275"/>
    </row>
    <row r="1598" spans="1:5" ht="15.75">
      <c r="A1598" s="129"/>
      <c r="B1598" s="273"/>
      <c r="C1598" s="98"/>
      <c r="D1598" s="98"/>
      <c r="E1598" s="275"/>
    </row>
    <row r="1599" spans="1:5" ht="15.75">
      <c r="A1599" s="129"/>
      <c r="B1599" s="273"/>
      <c r="C1599" s="98"/>
      <c r="D1599" s="98"/>
      <c r="E1599" s="275"/>
    </row>
    <row r="1600" spans="1:5" ht="15.75">
      <c r="A1600" s="129"/>
      <c r="B1600" s="273"/>
      <c r="C1600" s="98"/>
      <c r="D1600" s="98"/>
      <c r="E1600" s="275"/>
    </row>
    <row r="1601" spans="1:5" ht="15.75">
      <c r="A1601" s="129"/>
      <c r="B1601" s="273"/>
      <c r="C1601" s="98"/>
      <c r="D1601" s="98"/>
      <c r="E1601" s="275"/>
    </row>
    <row r="1602" spans="1:5" ht="15.75">
      <c r="A1602" s="129"/>
      <c r="B1602" s="273"/>
      <c r="C1602" s="98"/>
      <c r="D1602" s="98"/>
      <c r="E1602" s="275"/>
    </row>
    <row r="1603" spans="1:5" ht="15.75">
      <c r="A1603" s="129"/>
      <c r="B1603" s="273"/>
      <c r="C1603" s="98"/>
      <c r="D1603" s="98"/>
      <c r="E1603" s="275"/>
    </row>
    <row r="1604" spans="1:5" ht="15.75">
      <c r="A1604" s="129"/>
      <c r="B1604" s="273"/>
      <c r="C1604" s="98"/>
      <c r="D1604" s="98"/>
      <c r="E1604" s="275"/>
    </row>
    <row r="1605" spans="1:5" ht="15.75">
      <c r="A1605" s="129"/>
      <c r="B1605" s="273"/>
      <c r="C1605" s="98"/>
      <c r="D1605" s="98"/>
      <c r="E1605" s="275"/>
    </row>
    <row r="1606" spans="1:5" ht="15.75">
      <c r="A1606" s="129"/>
      <c r="B1606" s="273"/>
      <c r="C1606" s="98"/>
      <c r="D1606" s="98"/>
      <c r="E1606" s="275"/>
    </row>
    <row r="1607" spans="1:5" ht="15.75">
      <c r="A1607" s="129"/>
      <c r="B1607" s="273"/>
      <c r="C1607" s="98"/>
      <c r="D1607" s="98"/>
      <c r="E1607" s="275"/>
    </row>
    <row r="1608" spans="1:5" ht="15.75">
      <c r="A1608" s="129"/>
      <c r="B1608" s="273"/>
      <c r="C1608" s="98"/>
      <c r="D1608" s="98"/>
      <c r="E1608" s="275"/>
    </row>
    <row r="1609" spans="1:5" ht="15.75">
      <c r="A1609" s="129"/>
      <c r="B1609" s="273"/>
      <c r="C1609" s="98"/>
      <c r="D1609" s="98"/>
      <c r="E1609" s="275"/>
    </row>
    <row r="1610" spans="1:5" ht="15.75">
      <c r="A1610" s="129"/>
      <c r="B1610" s="273"/>
      <c r="C1610" s="98"/>
      <c r="D1610" s="98"/>
      <c r="E1610" s="275"/>
    </row>
    <row r="1611" spans="1:5" ht="15.75">
      <c r="A1611" s="129"/>
      <c r="B1611" s="273"/>
      <c r="C1611" s="98"/>
      <c r="D1611" s="98"/>
      <c r="E1611" s="275"/>
    </row>
    <row r="1612" spans="1:5" ht="15.75">
      <c r="A1612" s="129"/>
      <c r="B1612" s="273"/>
      <c r="C1612" s="98"/>
      <c r="D1612" s="98"/>
      <c r="E1612" s="275"/>
    </row>
    <row r="1613" spans="1:5" ht="15.75">
      <c r="A1613" s="129"/>
      <c r="B1613" s="273"/>
      <c r="C1613" s="98"/>
      <c r="D1613" s="98"/>
      <c r="E1613" s="275"/>
    </row>
    <row r="1614" spans="1:5" ht="15.75">
      <c r="A1614" s="129"/>
      <c r="B1614" s="273"/>
      <c r="C1614" s="98"/>
      <c r="D1614" s="98"/>
      <c r="E1614" s="275"/>
    </row>
    <row r="1615" spans="1:5" ht="15.75">
      <c r="A1615" s="129"/>
      <c r="B1615" s="273"/>
      <c r="C1615" s="98"/>
      <c r="D1615" s="98"/>
      <c r="E1615" s="275"/>
    </row>
    <row r="1616" spans="1:5" ht="15.75">
      <c r="A1616" s="129"/>
      <c r="B1616" s="273"/>
      <c r="C1616" s="98"/>
      <c r="D1616" s="98"/>
      <c r="E1616" s="275"/>
    </row>
    <row r="1617" spans="1:5" ht="15.75">
      <c r="A1617" s="129"/>
      <c r="B1617" s="273"/>
      <c r="C1617" s="98"/>
      <c r="D1617" s="98"/>
      <c r="E1617" s="275"/>
    </row>
    <row r="1618" spans="1:5" ht="15.75">
      <c r="A1618" s="129"/>
      <c r="B1618" s="273"/>
      <c r="C1618" s="98"/>
      <c r="D1618" s="98"/>
      <c r="E1618" s="275"/>
    </row>
    <row r="1619" spans="1:5" ht="15.75">
      <c r="A1619" s="129"/>
      <c r="B1619" s="273"/>
      <c r="C1619" s="98"/>
      <c r="D1619" s="98"/>
      <c r="E1619" s="275"/>
    </row>
    <row r="1620" spans="1:5" ht="15.75">
      <c r="A1620" s="129"/>
      <c r="B1620" s="273"/>
      <c r="C1620" s="98"/>
      <c r="D1620" s="98"/>
      <c r="E1620" s="275"/>
    </row>
    <row r="1621" spans="1:5" ht="15.75">
      <c r="A1621" s="129"/>
      <c r="B1621" s="273"/>
      <c r="C1621" s="98"/>
      <c r="D1621" s="98"/>
      <c r="E1621" s="275"/>
    </row>
    <row r="1622" spans="1:5" ht="15.75">
      <c r="A1622" s="129"/>
      <c r="B1622" s="273"/>
      <c r="C1622" s="98"/>
      <c r="D1622" s="98"/>
      <c r="E1622" s="275"/>
    </row>
    <row r="1623" spans="1:5" ht="15.75">
      <c r="A1623" s="129"/>
      <c r="B1623" s="273"/>
      <c r="C1623" s="98"/>
      <c r="D1623" s="98"/>
      <c r="E1623" s="275"/>
    </row>
    <row r="1624" spans="1:5" ht="15.75">
      <c r="A1624" s="129"/>
      <c r="B1624" s="273"/>
      <c r="C1624" s="98"/>
      <c r="D1624" s="98"/>
      <c r="E1624" s="275"/>
    </row>
    <row r="1625" spans="1:5" ht="15.75">
      <c r="A1625" s="129"/>
      <c r="B1625" s="273"/>
      <c r="C1625" s="98"/>
      <c r="D1625" s="98"/>
      <c r="E1625" s="275"/>
    </row>
    <row r="1626" spans="1:5" ht="15.75">
      <c r="A1626" s="129"/>
      <c r="B1626" s="273"/>
      <c r="C1626" s="98"/>
      <c r="D1626" s="98"/>
      <c r="E1626" s="275"/>
    </row>
    <row r="1627" spans="1:5" ht="15.75">
      <c r="A1627" s="129"/>
      <c r="B1627" s="273"/>
      <c r="C1627" s="98"/>
      <c r="D1627" s="98"/>
      <c r="E1627" s="275"/>
    </row>
    <row r="1628" spans="1:5" ht="15.75">
      <c r="A1628" s="129"/>
      <c r="B1628" s="273"/>
      <c r="C1628" s="98"/>
      <c r="D1628" s="98"/>
      <c r="E1628" s="275"/>
    </row>
    <row r="1629" spans="1:5" ht="15.75">
      <c r="A1629" s="129"/>
      <c r="B1629" s="273"/>
      <c r="C1629" s="98"/>
      <c r="D1629" s="98"/>
      <c r="E1629" s="275"/>
    </row>
    <row r="1630" spans="1:5" ht="15.75">
      <c r="A1630" s="129"/>
      <c r="B1630" s="273"/>
      <c r="C1630" s="98"/>
      <c r="D1630" s="98"/>
      <c r="E1630" s="275"/>
    </row>
    <row r="1631" spans="1:5" ht="15.75">
      <c r="A1631" s="129"/>
      <c r="B1631" s="273"/>
      <c r="C1631" s="98"/>
      <c r="D1631" s="98"/>
      <c r="E1631" s="275"/>
    </row>
    <row r="1632" spans="1:5" ht="15.75">
      <c r="A1632" s="129"/>
      <c r="B1632" s="273"/>
      <c r="C1632" s="98"/>
      <c r="D1632" s="98"/>
      <c r="E1632" s="275"/>
    </row>
    <row r="1633" spans="1:5" ht="15.75">
      <c r="A1633" s="129"/>
      <c r="B1633" s="273"/>
      <c r="C1633" s="98"/>
      <c r="D1633" s="98"/>
      <c r="E1633" s="275"/>
    </row>
    <row r="1634" spans="1:5" ht="15.75">
      <c r="A1634" s="129"/>
      <c r="B1634" s="273"/>
      <c r="C1634" s="98"/>
      <c r="D1634" s="98"/>
      <c r="E1634" s="275"/>
    </row>
    <row r="1635" spans="1:5" ht="15.75">
      <c r="A1635" s="129"/>
      <c r="B1635" s="273"/>
      <c r="C1635" s="98"/>
      <c r="D1635" s="98"/>
      <c r="E1635" s="275"/>
    </row>
    <row r="1636" spans="1:5" ht="15.75">
      <c r="A1636" s="129"/>
      <c r="B1636" s="273"/>
      <c r="C1636" s="98"/>
      <c r="D1636" s="98"/>
      <c r="E1636" s="275"/>
    </row>
    <row r="1637" spans="1:5" ht="15.75">
      <c r="A1637" s="129"/>
      <c r="B1637" s="273"/>
      <c r="C1637" s="98"/>
      <c r="D1637" s="98"/>
      <c r="E1637" s="275"/>
    </row>
    <row r="1638" spans="1:5" ht="15.75">
      <c r="A1638" s="129"/>
      <c r="B1638" s="273"/>
      <c r="C1638" s="98"/>
      <c r="D1638" s="98"/>
      <c r="E1638" s="275"/>
    </row>
    <row r="1639" spans="1:5" ht="15.75">
      <c r="A1639" s="129"/>
      <c r="B1639" s="273"/>
      <c r="C1639" s="98"/>
      <c r="D1639" s="98"/>
      <c r="E1639" s="275"/>
    </row>
    <row r="1640" spans="1:5" ht="15.75">
      <c r="A1640" s="129"/>
      <c r="B1640" s="273"/>
      <c r="C1640" s="98"/>
      <c r="D1640" s="98"/>
      <c r="E1640" s="275"/>
    </row>
    <row r="1641" spans="1:5" ht="15.75">
      <c r="A1641" s="129"/>
      <c r="B1641" s="273"/>
      <c r="C1641" s="98"/>
      <c r="D1641" s="98"/>
      <c r="E1641" s="275"/>
    </row>
    <row r="1642" spans="1:5" ht="15.75">
      <c r="A1642" s="129"/>
      <c r="B1642" s="273"/>
      <c r="C1642" s="98"/>
      <c r="D1642" s="98"/>
      <c r="E1642" s="275"/>
    </row>
    <row r="1643" spans="1:5" ht="15.75">
      <c r="A1643" s="129"/>
      <c r="B1643" s="273"/>
      <c r="C1643" s="98"/>
      <c r="D1643" s="98"/>
      <c r="E1643" s="275"/>
    </row>
    <row r="1644" spans="1:5" ht="15.75">
      <c r="A1644" s="129"/>
      <c r="B1644" s="273"/>
      <c r="C1644" s="98"/>
      <c r="D1644" s="98"/>
      <c r="E1644" s="275"/>
    </row>
    <row r="1645" spans="1:5" ht="15.75">
      <c r="A1645" s="129"/>
      <c r="B1645" s="273"/>
      <c r="C1645" s="98"/>
      <c r="D1645" s="98"/>
      <c r="E1645" s="275"/>
    </row>
    <row r="1646" spans="1:5" ht="15.75">
      <c r="A1646" s="129"/>
      <c r="B1646" s="273"/>
      <c r="C1646" s="98"/>
      <c r="D1646" s="98"/>
      <c r="E1646" s="275"/>
    </row>
    <row r="1647" spans="1:5" ht="15.75">
      <c r="A1647" s="129"/>
      <c r="B1647" s="273"/>
      <c r="C1647" s="98"/>
      <c r="D1647" s="98"/>
      <c r="E1647" s="275"/>
    </row>
    <row r="1648" spans="1:5" ht="15.75">
      <c r="A1648" s="129"/>
      <c r="B1648" s="273"/>
      <c r="C1648" s="98"/>
      <c r="D1648" s="98"/>
      <c r="E1648" s="275"/>
    </row>
    <row r="1649" spans="1:5" ht="15.75">
      <c r="A1649" s="129"/>
      <c r="B1649" s="273"/>
      <c r="C1649" s="98"/>
      <c r="D1649" s="98"/>
      <c r="E1649" s="275"/>
    </row>
    <row r="1650" spans="1:5" ht="15.75">
      <c r="A1650" s="129"/>
      <c r="B1650" s="273"/>
      <c r="C1650" s="98"/>
      <c r="D1650" s="98"/>
      <c r="E1650" s="275"/>
    </row>
    <row r="1651" spans="1:5" ht="15.75">
      <c r="A1651" s="129"/>
      <c r="B1651" s="273"/>
      <c r="C1651" s="98"/>
      <c r="D1651" s="98"/>
      <c r="E1651" s="275"/>
    </row>
    <row r="1652" spans="1:5" ht="15.75">
      <c r="A1652" s="129"/>
      <c r="B1652" s="273"/>
      <c r="C1652" s="98"/>
      <c r="D1652" s="98"/>
      <c r="E1652" s="275"/>
    </row>
    <row r="1653" spans="1:5" ht="15.75">
      <c r="A1653" s="129"/>
      <c r="B1653" s="273"/>
      <c r="C1653" s="98"/>
      <c r="D1653" s="98"/>
      <c r="E1653" s="275"/>
    </row>
    <row r="1654" spans="1:5" ht="15.75">
      <c r="A1654" s="129"/>
      <c r="B1654" s="273"/>
      <c r="C1654" s="98"/>
      <c r="D1654" s="98"/>
      <c r="E1654" s="275"/>
    </row>
    <row r="1655" spans="1:5" ht="15.75">
      <c r="A1655" s="129"/>
      <c r="B1655" s="273"/>
      <c r="C1655" s="98"/>
      <c r="D1655" s="98"/>
      <c r="E1655" s="275"/>
    </row>
    <row r="1656" spans="1:5" ht="15.75">
      <c r="A1656" s="129"/>
      <c r="B1656" s="273"/>
      <c r="C1656" s="98"/>
      <c r="D1656" s="98"/>
      <c r="E1656" s="275"/>
    </row>
    <row r="1657" spans="1:5" ht="15.75">
      <c r="A1657" s="129"/>
      <c r="B1657" s="273"/>
      <c r="C1657" s="98"/>
      <c r="D1657" s="98"/>
      <c r="E1657" s="275"/>
    </row>
    <row r="1658" spans="1:5" ht="15.75">
      <c r="A1658" s="129"/>
      <c r="B1658" s="273"/>
      <c r="C1658" s="98"/>
      <c r="D1658" s="98"/>
      <c r="E1658" s="275"/>
    </row>
    <row r="1659" spans="1:5" ht="15.75">
      <c r="A1659" s="129"/>
      <c r="B1659" s="273"/>
      <c r="C1659" s="98"/>
      <c r="D1659" s="98"/>
      <c r="E1659" s="275"/>
    </row>
    <row r="1660" spans="1:5" ht="15.75">
      <c r="A1660" s="129"/>
      <c r="B1660" s="273"/>
      <c r="C1660" s="98"/>
      <c r="D1660" s="98"/>
      <c r="E1660" s="275"/>
    </row>
    <row r="1661" spans="1:5" ht="15.75">
      <c r="A1661" s="129"/>
      <c r="B1661" s="273"/>
      <c r="C1661" s="98"/>
      <c r="D1661" s="98"/>
      <c r="E1661" s="275"/>
    </row>
    <row r="1662" spans="1:5" ht="15.75">
      <c r="A1662" s="129"/>
      <c r="B1662" s="273"/>
      <c r="C1662" s="98"/>
      <c r="D1662" s="98"/>
      <c r="E1662" s="275"/>
    </row>
    <row r="1663" spans="1:5" ht="15.75">
      <c r="A1663" s="129"/>
      <c r="B1663" s="273"/>
      <c r="C1663" s="98"/>
      <c r="D1663" s="98"/>
      <c r="E1663" s="275"/>
    </row>
    <row r="1664" spans="1:5" ht="15.75">
      <c r="A1664" s="129"/>
      <c r="B1664" s="273"/>
      <c r="C1664" s="98"/>
      <c r="D1664" s="98"/>
      <c r="E1664" s="275"/>
    </row>
    <row r="1665" spans="1:5" ht="15.75">
      <c r="A1665" s="129"/>
      <c r="B1665" s="273"/>
      <c r="C1665" s="98"/>
      <c r="D1665" s="98"/>
      <c r="E1665" s="275"/>
    </row>
    <row r="1666" spans="1:5" ht="15.75">
      <c r="A1666" s="129"/>
      <c r="B1666" s="273"/>
      <c r="C1666" s="98"/>
      <c r="D1666" s="98"/>
      <c r="E1666" s="275"/>
    </row>
    <row r="1667" spans="1:5" ht="15.75">
      <c r="A1667" s="129"/>
      <c r="B1667" s="273"/>
      <c r="C1667" s="98"/>
      <c r="D1667" s="98"/>
      <c r="E1667" s="275"/>
    </row>
    <row r="1668" spans="1:5" ht="15.75">
      <c r="A1668" s="129"/>
      <c r="B1668" s="273"/>
      <c r="C1668" s="98"/>
      <c r="D1668" s="98"/>
      <c r="E1668" s="275"/>
    </row>
    <row r="1669" spans="1:5" ht="15.75">
      <c r="A1669" s="129"/>
      <c r="B1669" s="273"/>
      <c r="C1669" s="98"/>
      <c r="D1669" s="98"/>
      <c r="E1669" s="275"/>
    </row>
    <row r="1670" spans="1:5" ht="15.75">
      <c r="A1670" s="129"/>
      <c r="B1670" s="273"/>
      <c r="C1670" s="98"/>
      <c r="D1670" s="98"/>
      <c r="E1670" s="275"/>
    </row>
    <row r="1671" spans="1:5" ht="15.75">
      <c r="A1671" s="129"/>
      <c r="B1671" s="273"/>
      <c r="C1671" s="98"/>
      <c r="D1671" s="98"/>
      <c r="E1671" s="275"/>
    </row>
    <row r="1672" spans="1:5" ht="15.75">
      <c r="A1672" s="129"/>
      <c r="B1672" s="273"/>
      <c r="C1672" s="98"/>
      <c r="D1672" s="98"/>
      <c r="E1672" s="275"/>
    </row>
    <row r="1673" spans="1:5" ht="15.75">
      <c r="A1673" s="129"/>
      <c r="B1673" s="273"/>
      <c r="C1673" s="98"/>
      <c r="D1673" s="98"/>
      <c r="E1673" s="275"/>
    </row>
    <row r="1674" spans="1:5" ht="15.75">
      <c r="A1674" s="129"/>
      <c r="B1674" s="273"/>
      <c r="C1674" s="98"/>
      <c r="D1674" s="98"/>
      <c r="E1674" s="275"/>
    </row>
    <row r="1675" spans="1:5" ht="15.75">
      <c r="A1675" s="129"/>
      <c r="B1675" s="273"/>
      <c r="C1675" s="98"/>
      <c r="D1675" s="98"/>
      <c r="E1675" s="275"/>
    </row>
    <row r="1676" spans="1:5" ht="15.75">
      <c r="A1676" s="129"/>
      <c r="B1676" s="273"/>
      <c r="C1676" s="98"/>
      <c r="D1676" s="98"/>
      <c r="E1676" s="275"/>
    </row>
    <row r="1677" spans="1:5" ht="15.75">
      <c r="A1677" s="129"/>
      <c r="B1677" s="273"/>
      <c r="C1677" s="98"/>
      <c r="D1677" s="98"/>
      <c r="E1677" s="275"/>
    </row>
    <row r="1678" spans="1:5" ht="15.75">
      <c r="A1678" s="129"/>
      <c r="B1678" s="273"/>
      <c r="C1678" s="98"/>
      <c r="D1678" s="98"/>
      <c r="E1678" s="275"/>
    </row>
    <row r="1679" spans="1:5" ht="15.75">
      <c r="A1679" s="129"/>
      <c r="B1679" s="273"/>
      <c r="C1679" s="98"/>
      <c r="D1679" s="98"/>
      <c r="E1679" s="275"/>
    </row>
    <row r="1680" spans="1:5" ht="15.75">
      <c r="A1680" s="129"/>
      <c r="B1680" s="273"/>
      <c r="C1680" s="98"/>
      <c r="D1680" s="98"/>
      <c r="E1680" s="275"/>
    </row>
    <row r="1681" spans="1:5" ht="15.75">
      <c r="A1681" s="129"/>
      <c r="B1681" s="273"/>
      <c r="C1681" s="98"/>
      <c r="D1681" s="98"/>
      <c r="E1681" s="275"/>
    </row>
    <row r="1682" spans="1:5" ht="15.75">
      <c r="A1682" s="129"/>
      <c r="B1682" s="273"/>
      <c r="C1682" s="98"/>
      <c r="D1682" s="98"/>
      <c r="E1682" s="275"/>
    </row>
    <row r="1683" spans="1:5" ht="15.75">
      <c r="A1683" s="129"/>
      <c r="B1683" s="273"/>
      <c r="C1683" s="98"/>
      <c r="D1683" s="98"/>
      <c r="E1683" s="275"/>
    </row>
    <row r="1684" spans="1:5" ht="15.75">
      <c r="A1684" s="129"/>
      <c r="B1684" s="273"/>
      <c r="C1684" s="98"/>
      <c r="D1684" s="98"/>
      <c r="E1684" s="275"/>
    </row>
    <row r="1685" spans="1:5" ht="15.75">
      <c r="A1685" s="129"/>
      <c r="B1685" s="273"/>
      <c r="C1685" s="98"/>
      <c r="D1685" s="98"/>
      <c r="E1685" s="275"/>
    </row>
    <row r="1686" spans="1:5" ht="15.75">
      <c r="A1686" s="129"/>
      <c r="B1686" s="273"/>
      <c r="C1686" s="98"/>
      <c r="D1686" s="98"/>
      <c r="E1686" s="275"/>
    </row>
    <row r="1687" spans="1:5" ht="15.75">
      <c r="A1687" s="129"/>
      <c r="B1687" s="273"/>
      <c r="C1687" s="98"/>
      <c r="D1687" s="98"/>
      <c r="E1687" s="275"/>
    </row>
    <row r="1688" spans="1:5" ht="15.75">
      <c r="A1688" s="129"/>
      <c r="B1688" s="273"/>
      <c r="C1688" s="98"/>
      <c r="D1688" s="98"/>
      <c r="E1688" s="275"/>
    </row>
    <row r="1689" spans="1:5" ht="15.75">
      <c r="A1689" s="129"/>
      <c r="B1689" s="273"/>
      <c r="C1689" s="98"/>
      <c r="D1689" s="98"/>
      <c r="E1689" s="275"/>
    </row>
    <row r="1690" spans="1:5" ht="15.75">
      <c r="A1690" s="129"/>
      <c r="B1690" s="273"/>
      <c r="C1690" s="98"/>
      <c r="D1690" s="98"/>
      <c r="E1690" s="275"/>
    </row>
    <row r="1691" spans="1:5" ht="15.75">
      <c r="A1691" s="129"/>
      <c r="B1691" s="273"/>
      <c r="C1691" s="98"/>
      <c r="D1691" s="98"/>
      <c r="E1691" s="275"/>
    </row>
    <row r="1692" spans="1:5" ht="15.75">
      <c r="A1692" s="129"/>
      <c r="B1692" s="273"/>
      <c r="C1692" s="98"/>
      <c r="D1692" s="98"/>
      <c r="E1692" s="275"/>
    </row>
    <row r="1693" spans="1:5" ht="15.75">
      <c r="A1693" s="129"/>
      <c r="B1693" s="273"/>
      <c r="C1693" s="98"/>
      <c r="D1693" s="98"/>
      <c r="E1693" s="275"/>
    </row>
    <row r="1694" spans="1:5" ht="15.75">
      <c r="A1694" s="129"/>
      <c r="B1694" s="273"/>
      <c r="C1694" s="98"/>
      <c r="D1694" s="98"/>
      <c r="E1694" s="275"/>
    </row>
    <row r="1695" spans="1:5" ht="15.75">
      <c r="A1695" s="129"/>
      <c r="B1695" s="273"/>
      <c r="C1695" s="98"/>
      <c r="D1695" s="98"/>
      <c r="E1695" s="275"/>
    </row>
    <row r="1696" spans="1:5" ht="15.75">
      <c r="A1696" s="129"/>
      <c r="B1696" s="273"/>
      <c r="C1696" s="98"/>
      <c r="D1696" s="98"/>
      <c r="E1696" s="275"/>
    </row>
    <row r="1697" spans="1:5" ht="15.75">
      <c r="A1697" s="129"/>
      <c r="B1697" s="273"/>
      <c r="C1697" s="98"/>
      <c r="D1697" s="98"/>
      <c r="E1697" s="275"/>
    </row>
    <row r="1698" spans="1:5" ht="15.75">
      <c r="A1698" s="129"/>
      <c r="B1698" s="273"/>
      <c r="C1698" s="98"/>
      <c r="D1698" s="98"/>
      <c r="E1698" s="275"/>
    </row>
    <row r="1699" spans="1:5" ht="15.75">
      <c r="A1699" s="129"/>
      <c r="B1699" s="273"/>
      <c r="C1699" s="98"/>
      <c r="D1699" s="98"/>
      <c r="E1699" s="275"/>
    </row>
    <row r="1700" spans="1:5" ht="15.75">
      <c r="A1700" s="129"/>
      <c r="B1700" s="273"/>
      <c r="C1700" s="98"/>
      <c r="D1700" s="98"/>
      <c r="E1700" s="275"/>
    </row>
    <row r="1701" spans="1:5" ht="15.75">
      <c r="A1701" s="129"/>
      <c r="B1701" s="273"/>
      <c r="C1701" s="98"/>
      <c r="D1701" s="98"/>
      <c r="E1701" s="275"/>
    </row>
    <row r="1702" spans="1:5" ht="15.75">
      <c r="A1702" s="129"/>
      <c r="B1702" s="273"/>
      <c r="C1702" s="98"/>
      <c r="D1702" s="98"/>
      <c r="E1702" s="275"/>
    </row>
    <row r="1703" spans="1:5" ht="15.75">
      <c r="A1703" s="129"/>
      <c r="B1703" s="273"/>
      <c r="C1703" s="98"/>
      <c r="D1703" s="98"/>
      <c r="E1703" s="275"/>
    </row>
    <row r="1704" spans="1:5" ht="15.75">
      <c r="A1704" s="129"/>
      <c r="B1704" s="273"/>
      <c r="C1704" s="98"/>
      <c r="D1704" s="98"/>
      <c r="E1704" s="275"/>
    </row>
    <row r="1705" spans="1:5" ht="15.75">
      <c r="A1705" s="129"/>
      <c r="B1705" s="273"/>
      <c r="C1705" s="98"/>
      <c r="D1705" s="98"/>
      <c r="E1705" s="275"/>
    </row>
    <row r="1706" spans="1:5" ht="15.75">
      <c r="A1706" s="129"/>
      <c r="B1706" s="273"/>
      <c r="C1706" s="98"/>
      <c r="D1706" s="98"/>
      <c r="E1706" s="275"/>
    </row>
    <row r="1707" spans="1:5" ht="15.75">
      <c r="A1707" s="129"/>
      <c r="B1707" s="273"/>
      <c r="C1707" s="98"/>
      <c r="D1707" s="98"/>
      <c r="E1707" s="275"/>
    </row>
    <row r="1708" spans="1:5" ht="15.75">
      <c r="A1708" s="129"/>
      <c r="B1708" s="273"/>
      <c r="C1708" s="98"/>
      <c r="D1708" s="98"/>
      <c r="E1708" s="275"/>
    </row>
    <row r="1709" spans="1:5" ht="15.75">
      <c r="A1709" s="129"/>
      <c r="B1709" s="273"/>
      <c r="C1709" s="98"/>
      <c r="D1709" s="98"/>
      <c r="E1709" s="275"/>
    </row>
    <row r="1710" spans="1:5" ht="15.75">
      <c r="A1710" s="129"/>
      <c r="B1710" s="273"/>
      <c r="C1710" s="98"/>
      <c r="D1710" s="98"/>
      <c r="E1710" s="275"/>
    </row>
    <row r="1711" spans="1:5" ht="15.75">
      <c r="A1711" s="129"/>
      <c r="B1711" s="273"/>
      <c r="C1711" s="98"/>
      <c r="D1711" s="98"/>
      <c r="E1711" s="275"/>
    </row>
    <row r="1712" spans="1:5" ht="15.75">
      <c r="A1712" s="129"/>
      <c r="B1712" s="273"/>
      <c r="C1712" s="98"/>
      <c r="D1712" s="98"/>
      <c r="E1712" s="275"/>
    </row>
    <row r="1713" spans="1:5" ht="15.75">
      <c r="A1713" s="129"/>
      <c r="B1713" s="273"/>
      <c r="C1713" s="98"/>
      <c r="D1713" s="98"/>
      <c r="E1713" s="275"/>
    </row>
    <row r="1714" spans="1:5" ht="15.75">
      <c r="A1714" s="129"/>
      <c r="B1714" s="273"/>
      <c r="C1714" s="98"/>
      <c r="D1714" s="98"/>
      <c r="E1714" s="275"/>
    </row>
    <row r="1715" spans="1:5" ht="15.75">
      <c r="A1715" s="129"/>
      <c r="B1715" s="273"/>
      <c r="C1715" s="98"/>
      <c r="D1715" s="98"/>
      <c r="E1715" s="275"/>
    </row>
    <row r="1716" spans="1:5" ht="15.75">
      <c r="A1716" s="129"/>
      <c r="B1716" s="273"/>
      <c r="C1716" s="98"/>
      <c r="D1716" s="98"/>
      <c r="E1716" s="275"/>
    </row>
    <row r="1717" spans="1:5" ht="15.75">
      <c r="A1717" s="129"/>
      <c r="B1717" s="273"/>
      <c r="C1717" s="98"/>
      <c r="D1717" s="98"/>
      <c r="E1717" s="275"/>
    </row>
    <row r="1718" spans="1:5" ht="15.75">
      <c r="A1718" s="129"/>
      <c r="B1718" s="273"/>
      <c r="C1718" s="98"/>
      <c r="D1718" s="98"/>
      <c r="E1718" s="275"/>
    </row>
    <row r="1719" spans="1:5" ht="15.75">
      <c r="A1719" s="129"/>
      <c r="B1719" s="273"/>
      <c r="C1719" s="98"/>
      <c r="D1719" s="98"/>
      <c r="E1719" s="275"/>
    </row>
    <row r="1720" spans="1:5" ht="15.75">
      <c r="A1720" s="129"/>
      <c r="B1720" s="273"/>
      <c r="C1720" s="98"/>
      <c r="D1720" s="98"/>
      <c r="E1720" s="275"/>
    </row>
    <row r="1721" spans="1:5" ht="15.75">
      <c r="A1721" s="129"/>
      <c r="B1721" s="273"/>
      <c r="C1721" s="98"/>
      <c r="D1721" s="98"/>
      <c r="E1721" s="275"/>
    </row>
    <row r="1722" spans="1:5" ht="15.75">
      <c r="A1722" s="129"/>
      <c r="B1722" s="273"/>
      <c r="C1722" s="98"/>
      <c r="D1722" s="98"/>
      <c r="E1722" s="275"/>
    </row>
    <row r="1723" spans="1:5" ht="15.75">
      <c r="A1723" s="129"/>
      <c r="B1723" s="273"/>
      <c r="C1723" s="98"/>
      <c r="D1723" s="98"/>
      <c r="E1723" s="275"/>
    </row>
    <row r="1724" spans="1:5" ht="15.75">
      <c r="A1724" s="129"/>
      <c r="B1724" s="273"/>
      <c r="C1724" s="98"/>
      <c r="D1724" s="98"/>
      <c r="E1724" s="275"/>
    </row>
    <row r="1725" spans="1:5" ht="15.75">
      <c r="A1725" s="129"/>
      <c r="B1725" s="273"/>
      <c r="C1725" s="98"/>
      <c r="D1725" s="98"/>
      <c r="E1725" s="275"/>
    </row>
    <row r="1726" spans="1:5" ht="15.75">
      <c r="A1726" s="129"/>
      <c r="B1726" s="273"/>
      <c r="C1726" s="98"/>
      <c r="D1726" s="98"/>
      <c r="E1726" s="275"/>
    </row>
    <row r="1727" spans="1:5" ht="15.75">
      <c r="A1727" s="129"/>
      <c r="B1727" s="273"/>
      <c r="C1727" s="98"/>
      <c r="D1727" s="98"/>
      <c r="E1727" s="275"/>
    </row>
    <row r="1728" spans="1:5" ht="15.75">
      <c r="A1728" s="129"/>
      <c r="B1728" s="273"/>
      <c r="C1728" s="98"/>
      <c r="D1728" s="98"/>
      <c r="E1728" s="275"/>
    </row>
    <row r="1729" spans="1:5" ht="15.75">
      <c r="A1729" s="129"/>
      <c r="B1729" s="273"/>
      <c r="C1729" s="98"/>
      <c r="D1729" s="98"/>
      <c r="E1729" s="275"/>
    </row>
    <row r="1730" spans="1:5" ht="15.75">
      <c r="A1730" s="129"/>
      <c r="B1730" s="273"/>
      <c r="C1730" s="98"/>
      <c r="D1730" s="98"/>
      <c r="E1730" s="275"/>
    </row>
    <row r="1731" spans="1:5" ht="15.75">
      <c r="A1731" s="129"/>
      <c r="B1731" s="273"/>
      <c r="C1731" s="98"/>
      <c r="D1731" s="98"/>
      <c r="E1731" s="275"/>
    </row>
    <row r="1732" spans="1:5" ht="15.75">
      <c r="A1732" s="129"/>
      <c r="B1732" s="273"/>
      <c r="C1732" s="98"/>
      <c r="D1732" s="98"/>
      <c r="E1732" s="275"/>
    </row>
    <row r="1733" spans="1:5" ht="15.75">
      <c r="A1733" s="129"/>
      <c r="B1733" s="273"/>
      <c r="C1733" s="98"/>
      <c r="D1733" s="98"/>
      <c r="E1733" s="275"/>
    </row>
    <row r="1734" spans="1:5" ht="15.75">
      <c r="A1734" s="129"/>
      <c r="B1734" s="273"/>
      <c r="C1734" s="98"/>
      <c r="D1734" s="98"/>
      <c r="E1734" s="275"/>
    </row>
    <row r="1735" spans="1:5" ht="15.75">
      <c r="A1735" s="129"/>
      <c r="B1735" s="273"/>
      <c r="C1735" s="98"/>
      <c r="D1735" s="98"/>
      <c r="E1735" s="275"/>
    </row>
    <row r="1736" spans="1:5" ht="15.75">
      <c r="A1736" s="129"/>
      <c r="B1736" s="273"/>
      <c r="C1736" s="98"/>
      <c r="D1736" s="98"/>
      <c r="E1736" s="275"/>
    </row>
    <row r="1737" spans="1:5" ht="15.75">
      <c r="A1737" s="129"/>
      <c r="B1737" s="273"/>
      <c r="C1737" s="98"/>
      <c r="D1737" s="98"/>
      <c r="E1737" s="275"/>
    </row>
    <row r="1738" spans="1:5" ht="15.75">
      <c r="A1738" s="129"/>
      <c r="B1738" s="273"/>
      <c r="C1738" s="98"/>
      <c r="D1738" s="98"/>
      <c r="E1738" s="275"/>
    </row>
    <row r="1739" spans="1:5" ht="15.75">
      <c r="A1739" s="129"/>
      <c r="B1739" s="273"/>
      <c r="C1739" s="98"/>
      <c r="D1739" s="98"/>
      <c r="E1739" s="275"/>
    </row>
    <row r="1740" spans="1:5" ht="15.75">
      <c r="A1740" s="129"/>
      <c r="B1740" s="273"/>
      <c r="C1740" s="98"/>
      <c r="D1740" s="98"/>
      <c r="E1740" s="275"/>
    </row>
    <row r="1741" spans="1:5" ht="15.75">
      <c r="A1741" s="129"/>
      <c r="B1741" s="273"/>
      <c r="C1741" s="98"/>
      <c r="D1741" s="98"/>
      <c r="E1741" s="275"/>
    </row>
    <row r="1742" spans="1:5" ht="15.75">
      <c r="A1742" s="129"/>
      <c r="B1742" s="273"/>
      <c r="C1742" s="98"/>
      <c r="D1742" s="98"/>
      <c r="E1742" s="275"/>
    </row>
    <row r="1743" spans="1:5" ht="15.75">
      <c r="A1743" s="129"/>
      <c r="B1743" s="273"/>
      <c r="C1743" s="98"/>
      <c r="D1743" s="98"/>
      <c r="E1743" s="275"/>
    </row>
    <row r="1744" spans="1:5" ht="15.75">
      <c r="A1744" s="129"/>
      <c r="B1744" s="273"/>
      <c r="C1744" s="98"/>
      <c r="D1744" s="98"/>
      <c r="E1744" s="275"/>
    </row>
    <row r="1745" spans="1:5" ht="15.75">
      <c r="A1745" s="129"/>
      <c r="B1745" s="273"/>
      <c r="C1745" s="98"/>
      <c r="D1745" s="98"/>
      <c r="E1745" s="275"/>
    </row>
    <row r="1746" spans="1:5" ht="15.75">
      <c r="A1746" s="129"/>
      <c r="B1746" s="273"/>
      <c r="C1746" s="98"/>
      <c r="D1746" s="98"/>
      <c r="E1746" s="275"/>
    </row>
    <row r="1747" spans="1:5" ht="15.75">
      <c r="A1747" s="129"/>
      <c r="B1747" s="273"/>
      <c r="C1747" s="98"/>
      <c r="D1747" s="98"/>
      <c r="E1747" s="275"/>
    </row>
    <row r="1748" spans="1:5" ht="15.75">
      <c r="A1748" s="129"/>
      <c r="B1748" s="273"/>
      <c r="C1748" s="98"/>
      <c r="D1748" s="98"/>
      <c r="E1748" s="275"/>
    </row>
    <row r="1749" spans="1:5" ht="15.75">
      <c r="A1749" s="129"/>
      <c r="B1749" s="273"/>
      <c r="C1749" s="98"/>
      <c r="D1749" s="98"/>
      <c r="E1749" s="275"/>
    </row>
    <row r="1750" spans="1:5" ht="15.75">
      <c r="A1750" s="129"/>
      <c r="B1750" s="273"/>
      <c r="C1750" s="98"/>
      <c r="D1750" s="98"/>
      <c r="E1750" s="275"/>
    </row>
    <row r="1751" spans="1:5" ht="15.75">
      <c r="A1751" s="129"/>
      <c r="B1751" s="273"/>
      <c r="C1751" s="98"/>
      <c r="D1751" s="98"/>
      <c r="E1751" s="275"/>
    </row>
    <row r="1752" spans="1:5" ht="15.75">
      <c r="A1752" s="129"/>
      <c r="B1752" s="273"/>
      <c r="C1752" s="98"/>
      <c r="D1752" s="98"/>
      <c r="E1752" s="275"/>
    </row>
    <row r="1753" spans="1:5" ht="15.75">
      <c r="A1753" s="129"/>
      <c r="B1753" s="273"/>
      <c r="C1753" s="98"/>
      <c r="D1753" s="98"/>
      <c r="E1753" s="275"/>
    </row>
    <row r="1754" spans="1:5" ht="15.75">
      <c r="A1754" s="129"/>
      <c r="B1754" s="273"/>
      <c r="C1754" s="98"/>
      <c r="D1754" s="98"/>
      <c r="E1754" s="275"/>
    </row>
    <row r="1755" spans="1:5" ht="15.75">
      <c r="A1755" s="129"/>
      <c r="B1755" s="273"/>
      <c r="C1755" s="98"/>
      <c r="D1755" s="98"/>
      <c r="E1755" s="275"/>
    </row>
    <row r="1756" spans="1:5" ht="15.75">
      <c r="A1756" s="129"/>
      <c r="B1756" s="273"/>
      <c r="C1756" s="98"/>
      <c r="D1756" s="98"/>
      <c r="E1756" s="275"/>
    </row>
    <row r="1757" spans="1:5" ht="15.75">
      <c r="A1757" s="129"/>
      <c r="B1757" s="273"/>
      <c r="C1757" s="98"/>
      <c r="D1757" s="98"/>
      <c r="E1757" s="275"/>
    </row>
    <row r="1758" spans="1:5" ht="15.75">
      <c r="A1758" s="129"/>
      <c r="B1758" s="273"/>
      <c r="C1758" s="98"/>
      <c r="D1758" s="98"/>
      <c r="E1758" s="275"/>
    </row>
    <row r="1759" spans="1:5" ht="15.75">
      <c r="A1759" s="129"/>
      <c r="B1759" s="273"/>
      <c r="C1759" s="98"/>
      <c r="D1759" s="98"/>
      <c r="E1759" s="275"/>
    </row>
    <row r="1760" spans="1:5" ht="15.75">
      <c r="A1760" s="129"/>
      <c r="B1760" s="273"/>
      <c r="C1760" s="98"/>
      <c r="D1760" s="98"/>
      <c r="E1760" s="275"/>
    </row>
    <row r="1761" spans="1:5" ht="15.75">
      <c r="A1761" s="129"/>
      <c r="B1761" s="273"/>
      <c r="C1761" s="98"/>
      <c r="D1761" s="98"/>
      <c r="E1761" s="275"/>
    </row>
    <row r="1762" spans="1:5" ht="15.75">
      <c r="A1762" s="129"/>
      <c r="B1762" s="273"/>
      <c r="C1762" s="98"/>
      <c r="D1762" s="98"/>
      <c r="E1762" s="275"/>
    </row>
    <row r="1763" spans="1:5" ht="15.75">
      <c r="A1763" s="129"/>
      <c r="B1763" s="273"/>
      <c r="C1763" s="98"/>
      <c r="D1763" s="98"/>
      <c r="E1763" s="275"/>
    </row>
    <row r="1764" spans="1:5" ht="15.75">
      <c r="A1764" s="129"/>
      <c r="B1764" s="273"/>
      <c r="C1764" s="98"/>
      <c r="D1764" s="98"/>
      <c r="E1764" s="275"/>
    </row>
    <row r="1765" spans="1:5" ht="15.75">
      <c r="A1765" s="129"/>
      <c r="B1765" s="273"/>
      <c r="C1765" s="98"/>
      <c r="D1765" s="98"/>
      <c r="E1765" s="275"/>
    </row>
    <row r="1766" spans="1:5" ht="15.75">
      <c r="A1766" s="129"/>
      <c r="B1766" s="273"/>
      <c r="C1766" s="98"/>
      <c r="D1766" s="98"/>
      <c r="E1766" s="275"/>
    </row>
    <row r="1767" spans="1:5" ht="15.75">
      <c r="A1767" s="129"/>
      <c r="B1767" s="273"/>
      <c r="C1767" s="98"/>
      <c r="D1767" s="98"/>
      <c r="E1767" s="275"/>
    </row>
    <row r="1768" spans="1:5" ht="15.75">
      <c r="A1768" s="129"/>
      <c r="B1768" s="273"/>
      <c r="C1768" s="98"/>
      <c r="D1768" s="98"/>
      <c r="E1768" s="275"/>
    </row>
    <row r="1769" spans="1:5" ht="15.75">
      <c r="A1769" s="129"/>
      <c r="B1769" s="273"/>
      <c r="C1769" s="98"/>
      <c r="D1769" s="98"/>
      <c r="E1769" s="275"/>
    </row>
    <row r="1770" spans="1:5" ht="15.75">
      <c r="A1770" s="129"/>
      <c r="B1770" s="273"/>
      <c r="C1770" s="98"/>
      <c r="D1770" s="98"/>
      <c r="E1770" s="275"/>
    </row>
    <row r="1771" spans="1:5" ht="15.75">
      <c r="A1771" s="129"/>
      <c r="B1771" s="273"/>
      <c r="C1771" s="98"/>
      <c r="D1771" s="98"/>
      <c r="E1771" s="275"/>
    </row>
    <row r="1772" spans="1:5" ht="15.75">
      <c r="A1772" s="129"/>
      <c r="B1772" s="273"/>
      <c r="C1772" s="98"/>
      <c r="D1772" s="98"/>
      <c r="E1772" s="275"/>
    </row>
    <row r="1773" spans="1:5" ht="15.75">
      <c r="A1773" s="129"/>
      <c r="B1773" s="273"/>
      <c r="C1773" s="98"/>
      <c r="D1773" s="98"/>
      <c r="E1773" s="275"/>
    </row>
    <row r="1774" spans="1:5" ht="15.75">
      <c r="A1774" s="129"/>
      <c r="B1774" s="273"/>
      <c r="C1774" s="98"/>
      <c r="D1774" s="98"/>
      <c r="E1774" s="275"/>
    </row>
    <row r="1775" spans="1:5" ht="15.75">
      <c r="A1775" s="129"/>
      <c r="B1775" s="273"/>
      <c r="C1775" s="98"/>
      <c r="D1775" s="98"/>
      <c r="E1775" s="275"/>
    </row>
    <row r="1776" spans="1:5" ht="15.75">
      <c r="A1776" s="129"/>
      <c r="B1776" s="273"/>
      <c r="C1776" s="98"/>
      <c r="D1776" s="98"/>
      <c r="E1776" s="275"/>
    </row>
    <row r="1777" spans="1:5" ht="15.75">
      <c r="A1777" s="129"/>
      <c r="B1777" s="273"/>
      <c r="C1777" s="98"/>
      <c r="D1777" s="98"/>
      <c r="E1777" s="275"/>
    </row>
    <row r="1778" spans="1:5" ht="15.75">
      <c r="A1778" s="129"/>
      <c r="B1778" s="273"/>
      <c r="C1778" s="98"/>
      <c r="D1778" s="98"/>
      <c r="E1778" s="275"/>
    </row>
    <row r="1779" spans="1:5" ht="15.75">
      <c r="A1779" s="129"/>
      <c r="B1779" s="273"/>
      <c r="C1779" s="98"/>
      <c r="D1779" s="98"/>
      <c r="E1779" s="275"/>
    </row>
    <row r="1780" spans="1:5" ht="15.75">
      <c r="A1780" s="129"/>
      <c r="B1780" s="273"/>
      <c r="C1780" s="98"/>
      <c r="D1780" s="98"/>
      <c r="E1780" s="275"/>
    </row>
    <row r="1781" spans="1:5" ht="15.75">
      <c r="A1781" s="129"/>
      <c r="B1781" s="273"/>
      <c r="C1781" s="98"/>
      <c r="D1781" s="98"/>
      <c r="E1781" s="275"/>
    </row>
    <row r="1782" spans="1:5" ht="15.75">
      <c r="A1782" s="129"/>
      <c r="B1782" s="273"/>
      <c r="C1782" s="98"/>
      <c r="D1782" s="98"/>
      <c r="E1782" s="275"/>
    </row>
    <row r="1783" spans="1:5" ht="15.75">
      <c r="A1783" s="129"/>
      <c r="B1783" s="273"/>
      <c r="C1783" s="98"/>
      <c r="D1783" s="98"/>
      <c r="E1783" s="275"/>
    </row>
    <row r="1784" spans="1:5" ht="15.75">
      <c r="A1784" s="129"/>
      <c r="B1784" s="273"/>
      <c r="C1784" s="98"/>
      <c r="D1784" s="98"/>
      <c r="E1784" s="275"/>
    </row>
    <row r="1785" spans="1:5" ht="15.75">
      <c r="A1785" s="129"/>
      <c r="B1785" s="273"/>
      <c r="C1785" s="98"/>
      <c r="D1785" s="98"/>
      <c r="E1785" s="275"/>
    </row>
    <row r="1786" spans="1:5" ht="15.75">
      <c r="A1786" s="129"/>
      <c r="B1786" s="273"/>
      <c r="C1786" s="98"/>
      <c r="D1786" s="98"/>
      <c r="E1786" s="275"/>
    </row>
    <row r="1787" spans="1:5" ht="15.75">
      <c r="A1787" s="129"/>
      <c r="B1787" s="273"/>
      <c r="C1787" s="98"/>
      <c r="D1787" s="98"/>
      <c r="E1787" s="275"/>
    </row>
    <row r="1788" spans="1:5" ht="15.75">
      <c r="A1788" s="129"/>
      <c r="B1788" s="273"/>
      <c r="C1788" s="98"/>
      <c r="D1788" s="98"/>
      <c r="E1788" s="275"/>
    </row>
    <row r="1789" spans="1:5" ht="15.75">
      <c r="A1789" s="129"/>
      <c r="B1789" s="273"/>
      <c r="C1789" s="98"/>
      <c r="D1789" s="98"/>
      <c r="E1789" s="275"/>
    </row>
    <row r="1790" spans="1:5" ht="15.75">
      <c r="A1790" s="129"/>
      <c r="B1790" s="273"/>
      <c r="C1790" s="98"/>
      <c r="D1790" s="98"/>
      <c r="E1790" s="275"/>
    </row>
    <row r="1791" spans="1:5" ht="15.75">
      <c r="A1791" s="129"/>
      <c r="B1791" s="273"/>
      <c r="C1791" s="98"/>
      <c r="D1791" s="98"/>
      <c r="E1791" s="275"/>
    </row>
    <row r="1792" spans="1:5" ht="15.75">
      <c r="A1792" s="129"/>
      <c r="B1792" s="273"/>
      <c r="C1792" s="98"/>
      <c r="D1792" s="98"/>
      <c r="E1792" s="275"/>
    </row>
    <row r="1793" spans="1:5" ht="15.75">
      <c r="A1793" s="129"/>
      <c r="B1793" s="273"/>
      <c r="C1793" s="98"/>
      <c r="D1793" s="98"/>
      <c r="E1793" s="275"/>
    </row>
    <row r="1794" spans="1:5" ht="15.75">
      <c r="A1794" s="129"/>
      <c r="B1794" s="273"/>
      <c r="C1794" s="98"/>
      <c r="D1794" s="98"/>
      <c r="E1794" s="275"/>
    </row>
    <row r="1795" spans="1:5" ht="15.75">
      <c r="A1795" s="129"/>
      <c r="B1795" s="273"/>
      <c r="C1795" s="98"/>
      <c r="D1795" s="98"/>
      <c r="E1795" s="275"/>
    </row>
    <row r="1796" spans="1:5" ht="15.75">
      <c r="A1796" s="129"/>
      <c r="B1796" s="273"/>
      <c r="C1796" s="98"/>
      <c r="D1796" s="98"/>
      <c r="E1796" s="275"/>
    </row>
    <row r="1797" spans="1:5" ht="15.75">
      <c r="A1797" s="129"/>
      <c r="B1797" s="273"/>
      <c r="C1797" s="98"/>
      <c r="D1797" s="98"/>
      <c r="E1797" s="275"/>
    </row>
    <row r="1798" spans="1:5" ht="15.75">
      <c r="A1798" s="129"/>
      <c r="B1798" s="273"/>
      <c r="C1798" s="98"/>
      <c r="D1798" s="98"/>
      <c r="E1798" s="275"/>
    </row>
    <row r="1799" spans="1:5" ht="15.75">
      <c r="A1799" s="129"/>
      <c r="B1799" s="273"/>
      <c r="C1799" s="98"/>
      <c r="D1799" s="98"/>
      <c r="E1799" s="275"/>
    </row>
    <row r="1800" spans="1:5" ht="15.75">
      <c r="A1800" s="129"/>
      <c r="B1800" s="273"/>
      <c r="C1800" s="98"/>
      <c r="D1800" s="98"/>
      <c r="E1800" s="275"/>
    </row>
    <row r="1801" spans="1:5" ht="15.75">
      <c r="A1801" s="129"/>
      <c r="B1801" s="273"/>
      <c r="C1801" s="98"/>
      <c r="D1801" s="98"/>
      <c r="E1801" s="275"/>
    </row>
    <row r="1802" spans="1:5" ht="15.75">
      <c r="A1802" s="129"/>
      <c r="B1802" s="273"/>
      <c r="C1802" s="98"/>
      <c r="D1802" s="98"/>
      <c r="E1802" s="275"/>
    </row>
    <row r="1803" spans="1:5" ht="15.75">
      <c r="A1803" s="129"/>
      <c r="B1803" s="273"/>
      <c r="C1803" s="98"/>
      <c r="D1803" s="98"/>
      <c r="E1803" s="275"/>
    </row>
    <row r="1804" spans="1:5" ht="15.75">
      <c r="A1804" s="129"/>
      <c r="B1804" s="273"/>
      <c r="C1804" s="98"/>
      <c r="D1804" s="98"/>
      <c r="E1804" s="275"/>
    </row>
    <row r="1805" spans="1:5" ht="15.75">
      <c r="A1805" s="129"/>
      <c r="B1805" s="273"/>
      <c r="C1805" s="98"/>
      <c r="D1805" s="98"/>
      <c r="E1805" s="275"/>
    </row>
    <row r="1806" spans="1:5" ht="15.75">
      <c r="A1806" s="129"/>
      <c r="B1806" s="273"/>
      <c r="C1806" s="98"/>
      <c r="D1806" s="98"/>
      <c r="E1806" s="275"/>
    </row>
    <row r="1807" spans="1:5" ht="15.75">
      <c r="A1807" s="129"/>
      <c r="B1807" s="273"/>
      <c r="C1807" s="98"/>
      <c r="D1807" s="98"/>
      <c r="E1807" s="275"/>
    </row>
    <row r="1808" spans="1:5" ht="15.75">
      <c r="A1808" s="129"/>
      <c r="B1808" s="273"/>
      <c r="C1808" s="98"/>
      <c r="D1808" s="98"/>
      <c r="E1808" s="275"/>
    </row>
    <row r="1809" spans="1:5" ht="15.75">
      <c r="A1809" s="129"/>
      <c r="B1809" s="273"/>
      <c r="C1809" s="98"/>
      <c r="D1809" s="98"/>
      <c r="E1809" s="275"/>
    </row>
    <row r="1810" spans="1:5" ht="15.75">
      <c r="A1810" s="129"/>
      <c r="B1810" s="273"/>
      <c r="C1810" s="98"/>
      <c r="D1810" s="98"/>
      <c r="E1810" s="275"/>
    </row>
    <row r="1811" spans="1:5" ht="15.75">
      <c r="A1811" s="129"/>
      <c r="B1811" s="273"/>
      <c r="C1811" s="98"/>
      <c r="D1811" s="98"/>
      <c r="E1811" s="275"/>
    </row>
    <row r="1812" spans="1:5" ht="15.75">
      <c r="A1812" s="129"/>
      <c r="B1812" s="273"/>
      <c r="C1812" s="98"/>
      <c r="D1812" s="98"/>
      <c r="E1812" s="275"/>
    </row>
    <row r="1813" spans="1:5" ht="15.75">
      <c r="A1813" s="129"/>
      <c r="B1813" s="273"/>
      <c r="C1813" s="98"/>
      <c r="D1813" s="98"/>
      <c r="E1813" s="275"/>
    </row>
    <row r="1814" spans="1:5" ht="15.75">
      <c r="A1814" s="129"/>
      <c r="B1814" s="273"/>
      <c r="C1814" s="98"/>
      <c r="D1814" s="98"/>
      <c r="E1814" s="275"/>
    </row>
    <row r="1815" spans="1:5" ht="15.75">
      <c r="A1815" s="129"/>
      <c r="B1815" s="273"/>
      <c r="C1815" s="98"/>
      <c r="D1815" s="98"/>
      <c r="E1815" s="275"/>
    </row>
    <row r="1816" spans="1:5" ht="15.75">
      <c r="A1816" s="129"/>
      <c r="B1816" s="273"/>
      <c r="C1816" s="98"/>
      <c r="D1816" s="98"/>
      <c r="E1816" s="275"/>
    </row>
    <row r="1817" spans="1:5" ht="15.75">
      <c r="A1817" s="129"/>
      <c r="B1817" s="273"/>
      <c r="C1817" s="98"/>
      <c r="D1817" s="98"/>
      <c r="E1817" s="275"/>
    </row>
    <row r="1818" spans="1:5" ht="15.75">
      <c r="A1818" s="129"/>
      <c r="B1818" s="273"/>
      <c r="C1818" s="98"/>
      <c r="D1818" s="98"/>
      <c r="E1818" s="275"/>
    </row>
    <row r="1819" spans="1:5" ht="15.75">
      <c r="A1819" s="129"/>
      <c r="B1819" s="273"/>
      <c r="C1819" s="98"/>
      <c r="D1819" s="98"/>
      <c r="E1819" s="275"/>
    </row>
    <row r="1820" spans="1:5" ht="15.75">
      <c r="A1820" s="129"/>
      <c r="B1820" s="273"/>
      <c r="C1820" s="98"/>
      <c r="D1820" s="98"/>
      <c r="E1820" s="275"/>
    </row>
    <row r="1821" spans="1:5" ht="15.75">
      <c r="A1821" s="129"/>
      <c r="B1821" s="273"/>
      <c r="C1821" s="98"/>
      <c r="D1821" s="98"/>
      <c r="E1821" s="275"/>
    </row>
    <row r="1822" spans="1:5" ht="15.75">
      <c r="A1822" s="129"/>
      <c r="B1822" s="273"/>
      <c r="C1822" s="98"/>
      <c r="D1822" s="98"/>
      <c r="E1822" s="275"/>
    </row>
    <row r="1823" spans="1:5" ht="15.75">
      <c r="A1823" s="129"/>
      <c r="B1823" s="273"/>
      <c r="C1823" s="98"/>
      <c r="D1823" s="98"/>
      <c r="E1823" s="275"/>
    </row>
    <row r="1824" spans="1:5" ht="15.75">
      <c r="A1824" s="129"/>
      <c r="B1824" s="273"/>
      <c r="C1824" s="98"/>
      <c r="D1824" s="98"/>
      <c r="E1824" s="275"/>
    </row>
    <row r="1825" spans="1:5" ht="15.75">
      <c r="A1825" s="129"/>
      <c r="B1825" s="273"/>
      <c r="C1825" s="98"/>
      <c r="D1825" s="98"/>
      <c r="E1825" s="275"/>
    </row>
    <row r="1826" spans="1:5" ht="15.75">
      <c r="A1826" s="129"/>
      <c r="B1826" s="273"/>
      <c r="C1826" s="98"/>
      <c r="D1826" s="98"/>
      <c r="E1826" s="275"/>
    </row>
    <row r="1827" spans="1:5" ht="15.75">
      <c r="A1827" s="129"/>
      <c r="B1827" s="273"/>
      <c r="C1827" s="98"/>
      <c r="D1827" s="98"/>
      <c r="E1827" s="275"/>
    </row>
    <row r="1828" spans="1:5" ht="15.75">
      <c r="A1828" s="129"/>
      <c r="B1828" s="273"/>
      <c r="C1828" s="98"/>
      <c r="D1828" s="98"/>
      <c r="E1828" s="275"/>
    </row>
    <row r="1829" spans="1:5" ht="15.75">
      <c r="A1829" s="129"/>
      <c r="B1829" s="273"/>
      <c r="C1829" s="98"/>
      <c r="D1829" s="98"/>
      <c r="E1829" s="275"/>
    </row>
    <row r="1830" spans="1:5" ht="15.75">
      <c r="A1830" s="129"/>
      <c r="B1830" s="273"/>
      <c r="C1830" s="98"/>
      <c r="D1830" s="98"/>
      <c r="E1830" s="275"/>
    </row>
    <row r="1831" spans="1:5" ht="15.75">
      <c r="A1831" s="129"/>
      <c r="B1831" s="273"/>
      <c r="C1831" s="98"/>
      <c r="D1831" s="98"/>
      <c r="E1831" s="275"/>
    </row>
    <row r="1832" spans="1:5" ht="15.75">
      <c r="A1832" s="129"/>
      <c r="B1832" s="273"/>
      <c r="C1832" s="98"/>
      <c r="D1832" s="98"/>
      <c r="E1832" s="275"/>
    </row>
    <row r="1833" spans="1:5" ht="15.75">
      <c r="A1833" s="129"/>
      <c r="B1833" s="273"/>
      <c r="C1833" s="98"/>
      <c r="D1833" s="98"/>
      <c r="E1833" s="275"/>
    </row>
    <row r="1834" spans="1:5" ht="15.75">
      <c r="A1834" s="129"/>
      <c r="B1834" s="273"/>
      <c r="C1834" s="98"/>
      <c r="D1834" s="98"/>
      <c r="E1834" s="275"/>
    </row>
    <row r="1835" spans="1:5" ht="15.75">
      <c r="A1835" s="129"/>
      <c r="B1835" s="273"/>
      <c r="C1835" s="98"/>
      <c r="D1835" s="98"/>
      <c r="E1835" s="275"/>
    </row>
    <row r="1836" spans="1:5" ht="15.75">
      <c r="A1836" s="129"/>
      <c r="B1836" s="273"/>
      <c r="C1836" s="98"/>
      <c r="D1836" s="98"/>
      <c r="E1836" s="275"/>
    </row>
    <row r="1837" spans="1:5" ht="15.75">
      <c r="A1837" s="129"/>
      <c r="B1837" s="273"/>
      <c r="C1837" s="98"/>
      <c r="D1837" s="98"/>
      <c r="E1837" s="275"/>
    </row>
    <row r="1838" spans="1:5" ht="15.75">
      <c r="A1838" s="129"/>
      <c r="B1838" s="273"/>
      <c r="C1838" s="98"/>
      <c r="D1838" s="98"/>
      <c r="E1838" s="275"/>
    </row>
    <row r="1839" spans="1:5" ht="15.75">
      <c r="A1839" s="129"/>
      <c r="B1839" s="273"/>
      <c r="C1839" s="98"/>
      <c r="D1839" s="98"/>
      <c r="E1839" s="275"/>
    </row>
    <row r="1840" spans="1:5" ht="15.75">
      <c r="A1840" s="129"/>
      <c r="B1840" s="273"/>
      <c r="C1840" s="98"/>
      <c r="D1840" s="98"/>
      <c r="E1840" s="275"/>
    </row>
    <row r="1841" spans="1:5" ht="15.75">
      <c r="A1841" s="129"/>
      <c r="B1841" s="273"/>
      <c r="C1841" s="98"/>
      <c r="D1841" s="98"/>
      <c r="E1841" s="275"/>
    </row>
    <row r="1842" spans="1:5" ht="15.75">
      <c r="A1842" s="129"/>
      <c r="B1842" s="273"/>
      <c r="C1842" s="98"/>
      <c r="D1842" s="98"/>
      <c r="E1842" s="275"/>
    </row>
    <row r="1843" spans="1:5" ht="15.75">
      <c r="A1843" s="129"/>
      <c r="B1843" s="273"/>
      <c r="C1843" s="98"/>
      <c r="D1843" s="98"/>
      <c r="E1843" s="275"/>
    </row>
    <row r="1844" spans="1:5" ht="15.75">
      <c r="A1844" s="129"/>
      <c r="B1844" s="273"/>
      <c r="C1844" s="98"/>
      <c r="D1844" s="98"/>
      <c r="E1844" s="275"/>
    </row>
    <row r="1845" spans="1:5" ht="15.75">
      <c r="A1845" s="129"/>
      <c r="B1845" s="273"/>
      <c r="C1845" s="98"/>
      <c r="D1845" s="98"/>
      <c r="E1845" s="275"/>
    </row>
    <row r="1846" spans="1:5" ht="15.75">
      <c r="A1846" s="129"/>
      <c r="B1846" s="273"/>
      <c r="C1846" s="98"/>
      <c r="D1846" s="98"/>
      <c r="E1846" s="275"/>
    </row>
    <row r="1847" spans="1:5" ht="15.75">
      <c r="A1847" s="129"/>
      <c r="B1847" s="273"/>
      <c r="C1847" s="98"/>
      <c r="D1847" s="98"/>
      <c r="E1847" s="275"/>
    </row>
    <row r="1848" spans="1:5" ht="15.75">
      <c r="A1848" s="129"/>
      <c r="B1848" s="273"/>
      <c r="C1848" s="98"/>
      <c r="D1848" s="98"/>
      <c r="E1848" s="275"/>
    </row>
    <row r="1849" spans="1:5" ht="15.75">
      <c r="A1849" s="129"/>
      <c r="B1849" s="273"/>
      <c r="C1849" s="98"/>
      <c r="D1849" s="98"/>
      <c r="E1849" s="275"/>
    </row>
    <row r="1850" spans="1:5" ht="15.75">
      <c r="A1850" s="129"/>
      <c r="B1850" s="273"/>
      <c r="C1850" s="98"/>
      <c r="D1850" s="98"/>
      <c r="E1850" s="275"/>
    </row>
    <row r="1851" spans="1:5" ht="15.75">
      <c r="A1851" s="129"/>
      <c r="B1851" s="273"/>
      <c r="C1851" s="98"/>
      <c r="D1851" s="98"/>
      <c r="E1851" s="275"/>
    </row>
    <row r="1852" spans="1:5" ht="15.75">
      <c r="A1852" s="129"/>
      <c r="B1852" s="273"/>
      <c r="C1852" s="98"/>
      <c r="D1852" s="98"/>
      <c r="E1852" s="275"/>
    </row>
    <row r="1853" spans="1:5" ht="15.75">
      <c r="A1853" s="129"/>
      <c r="B1853" s="273"/>
      <c r="C1853" s="98"/>
      <c r="D1853" s="98"/>
      <c r="E1853" s="275"/>
    </row>
    <row r="1854" spans="1:5" ht="15.75">
      <c r="A1854" s="129"/>
      <c r="B1854" s="273"/>
      <c r="C1854" s="98"/>
      <c r="D1854" s="98"/>
      <c r="E1854" s="275"/>
    </row>
    <row r="1855" spans="1:5" ht="15.75">
      <c r="A1855" s="129"/>
      <c r="B1855" s="273"/>
      <c r="C1855" s="98"/>
      <c r="D1855" s="98"/>
      <c r="E1855" s="275"/>
    </row>
    <row r="1856" spans="1:5" ht="15.75">
      <c r="A1856" s="129"/>
      <c r="B1856" s="273"/>
      <c r="C1856" s="98"/>
      <c r="D1856" s="98"/>
      <c r="E1856" s="275"/>
    </row>
    <row r="1857" spans="1:5" ht="15.75">
      <c r="A1857" s="129"/>
      <c r="B1857" s="273"/>
      <c r="C1857" s="98"/>
      <c r="D1857" s="98"/>
      <c r="E1857" s="275"/>
    </row>
    <row r="1858" spans="1:5" ht="15.75">
      <c r="A1858" s="129"/>
      <c r="B1858" s="273"/>
      <c r="C1858" s="98"/>
      <c r="D1858" s="98"/>
      <c r="E1858" s="275"/>
    </row>
    <row r="1859" spans="1:5" ht="15.75">
      <c r="A1859" s="129"/>
      <c r="B1859" s="273"/>
      <c r="C1859" s="98"/>
      <c r="D1859" s="98"/>
      <c r="E1859" s="275"/>
    </row>
    <row r="1860" spans="1:5" ht="15.75">
      <c r="A1860" s="129"/>
      <c r="B1860" s="273"/>
      <c r="C1860" s="98"/>
      <c r="D1860" s="98"/>
      <c r="E1860" s="275"/>
    </row>
    <row r="1861" spans="1:5" ht="15.75">
      <c r="A1861" s="129"/>
      <c r="B1861" s="273"/>
      <c r="C1861" s="98"/>
      <c r="D1861" s="98"/>
      <c r="E1861" s="275"/>
    </row>
    <row r="1862" spans="1:5" ht="15.75">
      <c r="A1862" s="129"/>
      <c r="B1862" s="273"/>
      <c r="C1862" s="98"/>
      <c r="D1862" s="98"/>
      <c r="E1862" s="275"/>
    </row>
    <row r="1863" spans="1:5" ht="15.75">
      <c r="A1863" s="129"/>
      <c r="B1863" s="273"/>
      <c r="C1863" s="98"/>
      <c r="D1863" s="98"/>
      <c r="E1863" s="275"/>
    </row>
    <row r="1864" spans="1:5" ht="15.75">
      <c r="A1864" s="129"/>
      <c r="B1864" s="273"/>
      <c r="C1864" s="98"/>
      <c r="D1864" s="98"/>
      <c r="E1864" s="275"/>
    </row>
    <row r="1865" spans="1:5" ht="15.75">
      <c r="A1865" s="129"/>
      <c r="B1865" s="273"/>
      <c r="C1865" s="98"/>
      <c r="D1865" s="98"/>
      <c r="E1865" s="275"/>
    </row>
    <row r="1866" spans="1:5" ht="15.75">
      <c r="A1866" s="129"/>
      <c r="B1866" s="273"/>
      <c r="C1866" s="98"/>
      <c r="D1866" s="98"/>
      <c r="E1866" s="275"/>
    </row>
    <row r="1867" spans="1:5" ht="15.75">
      <c r="A1867" s="129"/>
      <c r="B1867" s="273"/>
      <c r="C1867" s="98"/>
      <c r="D1867" s="98"/>
      <c r="E1867" s="275"/>
    </row>
    <row r="1868" spans="1:5" ht="15.75">
      <c r="A1868" s="129"/>
      <c r="B1868" s="273"/>
      <c r="C1868" s="98"/>
      <c r="D1868" s="98"/>
      <c r="E1868" s="275"/>
    </row>
    <row r="1869" spans="1:5" ht="15.75">
      <c r="A1869" s="129"/>
      <c r="B1869" s="273"/>
      <c r="C1869" s="98"/>
      <c r="D1869" s="98"/>
      <c r="E1869" s="275"/>
    </row>
    <row r="1870" spans="1:5" ht="15.75">
      <c r="A1870" s="129"/>
      <c r="B1870" s="273"/>
      <c r="C1870" s="98"/>
      <c r="D1870" s="98"/>
      <c r="E1870" s="275"/>
    </row>
    <row r="1871" spans="1:5" ht="15.75">
      <c r="A1871" s="129"/>
      <c r="B1871" s="273"/>
      <c r="C1871" s="98"/>
      <c r="D1871" s="98"/>
      <c r="E1871" s="275"/>
    </row>
    <row r="1872" spans="1:5" ht="15.75">
      <c r="A1872" s="129"/>
      <c r="B1872" s="273"/>
      <c r="C1872" s="98"/>
      <c r="D1872" s="98"/>
      <c r="E1872" s="275"/>
    </row>
    <row r="1873" spans="1:5" ht="15.75">
      <c r="A1873" s="129"/>
      <c r="B1873" s="273"/>
      <c r="C1873" s="98"/>
      <c r="D1873" s="98"/>
      <c r="E1873" s="275"/>
    </row>
    <row r="1874" spans="1:5" ht="15.75">
      <c r="A1874" s="129"/>
      <c r="B1874" s="273"/>
      <c r="C1874" s="98"/>
      <c r="D1874" s="98"/>
      <c r="E1874" s="275"/>
    </row>
    <row r="1875" spans="1:5" ht="15.75">
      <c r="A1875" s="129"/>
      <c r="B1875" s="273"/>
      <c r="C1875" s="98"/>
      <c r="D1875" s="98"/>
      <c r="E1875" s="275"/>
    </row>
    <row r="1876" spans="1:5" ht="15.75">
      <c r="A1876" s="129"/>
      <c r="B1876" s="273"/>
      <c r="C1876" s="98"/>
      <c r="D1876" s="98"/>
      <c r="E1876" s="275"/>
    </row>
    <row r="1877" spans="1:5" ht="15.75">
      <c r="A1877" s="129"/>
      <c r="B1877" s="273"/>
      <c r="C1877" s="98"/>
      <c r="D1877" s="98"/>
      <c r="E1877" s="275"/>
    </row>
    <row r="1878" spans="1:5" ht="15.75">
      <c r="A1878" s="129"/>
      <c r="B1878" s="273"/>
      <c r="C1878" s="98"/>
      <c r="D1878" s="98"/>
      <c r="E1878" s="275"/>
    </row>
    <row r="1879" spans="1:5" ht="15.75">
      <c r="A1879" s="129"/>
      <c r="B1879" s="273"/>
      <c r="C1879" s="98"/>
      <c r="D1879" s="98"/>
      <c r="E1879" s="275"/>
    </row>
    <row r="1880" spans="1:5" ht="15.75">
      <c r="A1880" s="129"/>
      <c r="B1880" s="273"/>
      <c r="C1880" s="98"/>
      <c r="D1880" s="98"/>
      <c r="E1880" s="275"/>
    </row>
    <row r="1881" spans="1:5" ht="15.75">
      <c r="A1881" s="129"/>
      <c r="B1881" s="273"/>
      <c r="C1881" s="98"/>
      <c r="D1881" s="98"/>
      <c r="E1881" s="275"/>
    </row>
    <row r="1882" spans="1:5" ht="15.75">
      <c r="A1882" s="129"/>
      <c r="B1882" s="273"/>
      <c r="C1882" s="98"/>
      <c r="D1882" s="98"/>
      <c r="E1882" s="275"/>
    </row>
    <row r="1883" spans="1:5" ht="15.75">
      <c r="A1883" s="129"/>
      <c r="B1883" s="273"/>
      <c r="C1883" s="98"/>
      <c r="D1883" s="98"/>
      <c r="E1883" s="275"/>
    </row>
    <row r="1884" spans="1:5" ht="15.75">
      <c r="A1884" s="129"/>
      <c r="B1884" s="273"/>
      <c r="C1884" s="98"/>
      <c r="D1884" s="98"/>
      <c r="E1884" s="275"/>
    </row>
    <row r="1885" spans="1:5" ht="15.75">
      <c r="A1885" s="129"/>
      <c r="B1885" s="273"/>
      <c r="C1885" s="98"/>
      <c r="D1885" s="98"/>
      <c r="E1885" s="275"/>
    </row>
    <row r="1886" spans="1:5" ht="15.75">
      <c r="A1886" s="129"/>
      <c r="B1886" s="273"/>
      <c r="C1886" s="98"/>
      <c r="D1886" s="98"/>
      <c r="E1886" s="275"/>
    </row>
    <row r="1887" spans="1:5" ht="15.75">
      <c r="A1887" s="129"/>
      <c r="B1887" s="273"/>
      <c r="C1887" s="98"/>
      <c r="D1887" s="98"/>
      <c r="E1887" s="275"/>
    </row>
    <row r="1888" spans="1:5" ht="15.75">
      <c r="A1888" s="129"/>
      <c r="B1888" s="273"/>
      <c r="C1888" s="98"/>
      <c r="D1888" s="98"/>
      <c r="E1888" s="275"/>
    </row>
    <row r="1889" spans="1:5" ht="15.75">
      <c r="A1889" s="129"/>
      <c r="B1889" s="273"/>
      <c r="C1889" s="98"/>
      <c r="D1889" s="98"/>
      <c r="E1889" s="275"/>
    </row>
    <row r="1890" spans="1:5" ht="15.75">
      <c r="A1890" s="129"/>
      <c r="B1890" s="273"/>
      <c r="C1890" s="98"/>
      <c r="D1890" s="98"/>
      <c r="E1890" s="275"/>
    </row>
    <row r="1891" spans="1:5" ht="15.75">
      <c r="A1891" s="129"/>
      <c r="B1891" s="273"/>
      <c r="C1891" s="98"/>
      <c r="D1891" s="98"/>
      <c r="E1891" s="275"/>
    </row>
    <row r="1892" spans="1:5" ht="15.75">
      <c r="A1892" s="129"/>
      <c r="B1892" s="273"/>
      <c r="C1892" s="98"/>
      <c r="D1892" s="98"/>
      <c r="E1892" s="275"/>
    </row>
    <row r="1893" spans="1:5" ht="15.75">
      <c r="A1893" s="129"/>
      <c r="B1893" s="273"/>
      <c r="C1893" s="98"/>
      <c r="D1893" s="98"/>
      <c r="E1893" s="275"/>
    </row>
    <row r="1894" spans="1:5" ht="15.75">
      <c r="A1894" s="129"/>
      <c r="B1894" s="273"/>
      <c r="C1894" s="98"/>
      <c r="D1894" s="98"/>
      <c r="E1894" s="275"/>
    </row>
    <row r="1895" spans="1:5" ht="15.75">
      <c r="A1895" s="129"/>
      <c r="B1895" s="273"/>
      <c r="C1895" s="98"/>
      <c r="D1895" s="98"/>
      <c r="E1895" s="275"/>
    </row>
    <row r="1896" spans="1:5" ht="15.75">
      <c r="A1896" s="129"/>
      <c r="B1896" s="273"/>
      <c r="C1896" s="98"/>
      <c r="D1896" s="98"/>
      <c r="E1896" s="275"/>
    </row>
    <row r="1897" spans="1:5" ht="15.75">
      <c r="A1897" s="129"/>
      <c r="B1897" s="273"/>
      <c r="C1897" s="98"/>
      <c r="D1897" s="98"/>
      <c r="E1897" s="275"/>
    </row>
    <row r="1898" spans="1:5" ht="15.75">
      <c r="A1898" s="129"/>
      <c r="B1898" s="273"/>
      <c r="C1898" s="98"/>
      <c r="D1898" s="98"/>
      <c r="E1898" s="275"/>
    </row>
    <row r="1899" spans="1:5" ht="15.75">
      <c r="A1899" s="129"/>
      <c r="B1899" s="273"/>
      <c r="C1899" s="98"/>
      <c r="D1899" s="98"/>
      <c r="E1899" s="275"/>
    </row>
    <row r="1900" spans="1:5" ht="15.75">
      <c r="A1900" s="129"/>
      <c r="B1900" s="273"/>
      <c r="C1900" s="98"/>
      <c r="D1900" s="98"/>
      <c r="E1900" s="275"/>
    </row>
    <row r="1901" spans="1:5" ht="15.75">
      <c r="A1901" s="129"/>
      <c r="B1901" s="273"/>
      <c r="C1901" s="98"/>
      <c r="D1901" s="98"/>
      <c r="E1901" s="275"/>
    </row>
    <row r="1902" spans="1:5" ht="15.75">
      <c r="A1902" s="129"/>
      <c r="B1902" s="273"/>
      <c r="C1902" s="98"/>
      <c r="D1902" s="98"/>
      <c r="E1902" s="275"/>
    </row>
    <row r="1903" spans="1:5" ht="15.75">
      <c r="A1903" s="129"/>
      <c r="B1903" s="273"/>
      <c r="C1903" s="98"/>
      <c r="D1903" s="98"/>
      <c r="E1903" s="275"/>
    </row>
    <row r="1904" spans="1:5" ht="15.75">
      <c r="A1904" s="129"/>
      <c r="B1904" s="273"/>
      <c r="C1904" s="98"/>
      <c r="D1904" s="98"/>
      <c r="E1904" s="275"/>
    </row>
    <row r="1905" spans="1:5" ht="15.75">
      <c r="A1905" s="129"/>
      <c r="B1905" s="273"/>
      <c r="C1905" s="98"/>
      <c r="D1905" s="98"/>
      <c r="E1905" s="275"/>
    </row>
    <row r="1906" spans="1:5" ht="15.75">
      <c r="A1906" s="129"/>
      <c r="B1906" s="273"/>
      <c r="C1906" s="98"/>
      <c r="D1906" s="98"/>
      <c r="E1906" s="275"/>
    </row>
    <row r="1907" spans="1:5" ht="15.75">
      <c r="A1907" s="129"/>
      <c r="B1907" s="273"/>
      <c r="C1907" s="98"/>
      <c r="D1907" s="98"/>
      <c r="E1907" s="275"/>
    </row>
    <row r="1908" spans="1:5" ht="15.75">
      <c r="A1908" s="129"/>
      <c r="B1908" s="273"/>
      <c r="C1908" s="98"/>
      <c r="D1908" s="98"/>
      <c r="E1908" s="275"/>
    </row>
    <row r="1909" spans="1:5" ht="15.75">
      <c r="A1909" s="129"/>
      <c r="B1909" s="273"/>
      <c r="C1909" s="98"/>
      <c r="D1909" s="98"/>
      <c r="E1909" s="275"/>
    </row>
    <row r="1910" spans="1:5" ht="15.75">
      <c r="A1910" s="129"/>
      <c r="B1910" s="273"/>
      <c r="C1910" s="98"/>
      <c r="D1910" s="98"/>
      <c r="E1910" s="275"/>
    </row>
    <row r="1911" spans="1:5" ht="15.75">
      <c r="A1911" s="129"/>
      <c r="B1911" s="273"/>
      <c r="C1911" s="98"/>
      <c r="D1911" s="98"/>
      <c r="E1911" s="275"/>
    </row>
    <row r="1912" spans="1:5" ht="15.75">
      <c r="A1912" s="129"/>
      <c r="B1912" s="273"/>
      <c r="C1912" s="98"/>
      <c r="D1912" s="98"/>
      <c r="E1912" s="275"/>
    </row>
    <row r="1913" spans="1:5" ht="15.75">
      <c r="A1913" s="129"/>
      <c r="B1913" s="273"/>
      <c r="C1913" s="98"/>
      <c r="D1913" s="98"/>
      <c r="E1913" s="275"/>
    </row>
    <row r="1914" spans="1:5" ht="15.75">
      <c r="A1914" s="129"/>
      <c r="B1914" s="273"/>
      <c r="C1914" s="98"/>
      <c r="D1914" s="98"/>
      <c r="E1914" s="275"/>
    </row>
    <row r="1915" spans="1:5" ht="15.75">
      <c r="A1915" s="129"/>
      <c r="B1915" s="273"/>
      <c r="C1915" s="98"/>
      <c r="D1915" s="98"/>
      <c r="E1915" s="275"/>
    </row>
    <row r="1916" spans="1:5" ht="15.75">
      <c r="A1916" s="129"/>
      <c r="B1916" s="273"/>
      <c r="C1916" s="98"/>
      <c r="D1916" s="98"/>
      <c r="E1916" s="275"/>
    </row>
    <row r="1917" spans="1:5" ht="15.75">
      <c r="A1917" s="129"/>
      <c r="B1917" s="273"/>
      <c r="C1917" s="98"/>
      <c r="D1917" s="98"/>
      <c r="E1917" s="275"/>
    </row>
    <row r="1918" spans="1:5" ht="15.75">
      <c r="A1918" s="129"/>
      <c r="B1918" s="273"/>
      <c r="C1918" s="98"/>
      <c r="D1918" s="98"/>
      <c r="E1918" s="275"/>
    </row>
    <row r="1919" spans="1:5" ht="15.75">
      <c r="A1919" s="129"/>
      <c r="B1919" s="273"/>
      <c r="C1919" s="98"/>
      <c r="D1919" s="98"/>
      <c r="E1919" s="275"/>
    </row>
    <row r="1920" spans="1:5" ht="15.75">
      <c r="A1920" s="129"/>
      <c r="B1920" s="273"/>
      <c r="C1920" s="98"/>
      <c r="D1920" s="98"/>
      <c r="E1920" s="275"/>
    </row>
    <row r="1921" spans="1:5" ht="15.75">
      <c r="A1921" s="129"/>
      <c r="B1921" s="273"/>
      <c r="C1921" s="98"/>
      <c r="D1921" s="98"/>
      <c r="E1921" s="275"/>
    </row>
    <row r="1922" spans="1:5" ht="15.75">
      <c r="A1922" s="129"/>
      <c r="B1922" s="273"/>
      <c r="C1922" s="98"/>
      <c r="D1922" s="98"/>
      <c r="E1922" s="275"/>
    </row>
    <row r="1923" spans="1:5" ht="15.75">
      <c r="A1923" s="129"/>
      <c r="B1923" s="273"/>
      <c r="C1923" s="98"/>
      <c r="D1923" s="98"/>
      <c r="E1923" s="275"/>
    </row>
    <row r="1924" spans="1:5" ht="15.75">
      <c r="A1924" s="129"/>
      <c r="B1924" s="273"/>
      <c r="C1924" s="98"/>
      <c r="D1924" s="98"/>
      <c r="E1924" s="275"/>
    </row>
    <row r="1925" spans="1:5" ht="15.75">
      <c r="A1925" s="129"/>
      <c r="B1925" s="273"/>
      <c r="C1925" s="98"/>
      <c r="D1925" s="98"/>
      <c r="E1925" s="275"/>
    </row>
    <row r="1926" spans="1:5" ht="15.75">
      <c r="A1926" s="129"/>
      <c r="B1926" s="273"/>
      <c r="C1926" s="98"/>
      <c r="D1926" s="98"/>
      <c r="E1926" s="275"/>
    </row>
    <row r="1927" spans="1:5" ht="15.75">
      <c r="A1927" s="129"/>
      <c r="B1927" s="273"/>
      <c r="C1927" s="98"/>
      <c r="D1927" s="98"/>
      <c r="E1927" s="275"/>
    </row>
    <row r="1928" spans="1:5" ht="15.75">
      <c r="A1928" s="129"/>
      <c r="B1928" s="273"/>
      <c r="C1928" s="98"/>
      <c r="D1928" s="98"/>
      <c r="E1928" s="275"/>
    </row>
    <row r="1929" spans="1:5" ht="15.75">
      <c r="A1929" s="129"/>
      <c r="B1929" s="273"/>
      <c r="C1929" s="98"/>
      <c r="D1929" s="98"/>
      <c r="E1929" s="275"/>
    </row>
    <row r="1930" spans="1:5" ht="15.75">
      <c r="A1930" s="129"/>
      <c r="B1930" s="273"/>
      <c r="C1930" s="98"/>
      <c r="D1930" s="98"/>
      <c r="E1930" s="275"/>
    </row>
    <row r="1931" spans="1:5" ht="15.75">
      <c r="A1931" s="129"/>
      <c r="B1931" s="273"/>
      <c r="C1931" s="98"/>
      <c r="D1931" s="98"/>
      <c r="E1931" s="275"/>
    </row>
    <row r="1932" spans="1:5" ht="15.75">
      <c r="A1932" s="129"/>
      <c r="B1932" s="273"/>
      <c r="C1932" s="98"/>
      <c r="D1932" s="98"/>
      <c r="E1932" s="275"/>
    </row>
    <row r="1933" spans="1:5" ht="15.75">
      <c r="A1933" s="129"/>
      <c r="B1933" s="273"/>
      <c r="C1933" s="98"/>
      <c r="D1933" s="98"/>
      <c r="E1933" s="275"/>
    </row>
    <row r="1934" spans="1:5" ht="15.75">
      <c r="A1934" s="129"/>
      <c r="B1934" s="273"/>
      <c r="C1934" s="98"/>
      <c r="D1934" s="98"/>
      <c r="E1934" s="275"/>
    </row>
    <row r="1935" spans="1:5" ht="15.75">
      <c r="A1935" s="129"/>
      <c r="B1935" s="273"/>
      <c r="C1935" s="98"/>
      <c r="D1935" s="98"/>
      <c r="E1935" s="275"/>
    </row>
    <row r="1936" spans="1:5" ht="15.75">
      <c r="A1936" s="129"/>
      <c r="B1936" s="273"/>
      <c r="C1936" s="98"/>
      <c r="D1936" s="98"/>
      <c r="E1936" s="275"/>
    </row>
    <row r="1937" spans="1:5" ht="15.75">
      <c r="A1937" s="129"/>
      <c r="B1937" s="273"/>
      <c r="C1937" s="98"/>
      <c r="D1937" s="98"/>
      <c r="E1937" s="275"/>
    </row>
    <row r="1938" spans="1:5" ht="15.75">
      <c r="A1938" s="129"/>
      <c r="B1938" s="273"/>
      <c r="C1938" s="98"/>
      <c r="D1938" s="98"/>
      <c r="E1938" s="275"/>
    </row>
    <row r="1939" spans="1:5" ht="15.75">
      <c r="A1939" s="129"/>
      <c r="B1939" s="273"/>
      <c r="C1939" s="98"/>
      <c r="D1939" s="98"/>
      <c r="E1939" s="275"/>
    </row>
    <row r="1940" spans="1:5" ht="15.75">
      <c r="A1940" s="129"/>
      <c r="B1940" s="273"/>
      <c r="C1940" s="98"/>
      <c r="D1940" s="98"/>
      <c r="E1940" s="275"/>
    </row>
    <row r="1941" spans="1:5" ht="15.75">
      <c r="A1941" s="129"/>
      <c r="B1941" s="273"/>
      <c r="C1941" s="98"/>
      <c r="D1941" s="98"/>
      <c r="E1941" s="275"/>
    </row>
    <row r="1942" spans="1:5" ht="15.75">
      <c r="A1942" s="129"/>
      <c r="B1942" s="273"/>
      <c r="C1942" s="98"/>
      <c r="D1942" s="98"/>
      <c r="E1942" s="275"/>
    </row>
    <row r="1943" spans="1:5" ht="15.75">
      <c r="A1943" s="129"/>
      <c r="B1943" s="273"/>
      <c r="C1943" s="98"/>
      <c r="D1943" s="98"/>
      <c r="E1943" s="275"/>
    </row>
    <row r="1944" spans="1:5" ht="15.75">
      <c r="A1944" s="129"/>
      <c r="B1944" s="273"/>
      <c r="C1944" s="98"/>
      <c r="D1944" s="98"/>
      <c r="E1944" s="275"/>
    </row>
    <row r="1945" spans="1:5" ht="15.75">
      <c r="A1945" s="129"/>
      <c r="B1945" s="273"/>
      <c r="C1945" s="98"/>
      <c r="D1945" s="98"/>
      <c r="E1945" s="275"/>
    </row>
    <row r="1946" spans="1:5" ht="15.75">
      <c r="A1946" s="129"/>
      <c r="B1946" s="273"/>
      <c r="C1946" s="98"/>
      <c r="D1946" s="98"/>
      <c r="E1946" s="275"/>
    </row>
    <row r="1947" spans="1:5" ht="15.75">
      <c r="A1947" s="129"/>
      <c r="B1947" s="273"/>
      <c r="C1947" s="98"/>
      <c r="D1947" s="98"/>
      <c r="E1947" s="275"/>
    </row>
    <row r="1948" spans="1:5" ht="15.75">
      <c r="A1948" s="129"/>
      <c r="B1948" s="273"/>
      <c r="C1948" s="98"/>
      <c r="D1948" s="98"/>
      <c r="E1948" s="275"/>
    </row>
    <row r="1949" spans="1:5" ht="15.75">
      <c r="A1949" s="129"/>
      <c r="B1949" s="273"/>
      <c r="C1949" s="98"/>
      <c r="D1949" s="98"/>
      <c r="E1949" s="275"/>
    </row>
    <row r="1950" spans="1:5" ht="15.75">
      <c r="A1950" s="129"/>
      <c r="B1950" s="273"/>
      <c r="C1950" s="98"/>
      <c r="D1950" s="98"/>
      <c r="E1950" s="275"/>
    </row>
    <row r="1951" spans="1:5" ht="15.75">
      <c r="A1951" s="129"/>
      <c r="B1951" s="273"/>
      <c r="C1951" s="98"/>
      <c r="D1951" s="98"/>
      <c r="E1951" s="275"/>
    </row>
    <row r="1952" spans="1:5" ht="15.75">
      <c r="A1952" s="129"/>
      <c r="B1952" s="273"/>
      <c r="C1952" s="98"/>
      <c r="D1952" s="98"/>
      <c r="E1952" s="275"/>
    </row>
    <row r="1953" spans="1:5" ht="15.75">
      <c r="A1953" s="129"/>
      <c r="B1953" s="273"/>
      <c r="C1953" s="98"/>
      <c r="D1953" s="98"/>
      <c r="E1953" s="275"/>
    </row>
    <row r="1954" spans="1:5" ht="15.75">
      <c r="A1954" s="129"/>
      <c r="B1954" s="273"/>
      <c r="C1954" s="98"/>
      <c r="D1954" s="98"/>
      <c r="E1954" s="275"/>
    </row>
    <row r="1955" spans="1:5" ht="15.75">
      <c r="A1955" s="129"/>
      <c r="B1955" s="273"/>
      <c r="C1955" s="98"/>
      <c r="D1955" s="98"/>
      <c r="E1955" s="275"/>
    </row>
    <row r="1956" spans="1:5" ht="15.75">
      <c r="A1956" s="129"/>
      <c r="B1956" s="273"/>
      <c r="C1956" s="98"/>
      <c r="D1956" s="98"/>
      <c r="E1956" s="275"/>
    </row>
    <row r="1957" spans="1:5" ht="15.75">
      <c r="A1957" s="129"/>
      <c r="B1957" s="273"/>
      <c r="C1957" s="98"/>
      <c r="D1957" s="98"/>
      <c r="E1957" s="275"/>
    </row>
    <row r="1958" spans="1:5" ht="15.75">
      <c r="A1958" s="129"/>
      <c r="B1958" s="273"/>
      <c r="C1958" s="98"/>
      <c r="D1958" s="98"/>
      <c r="E1958" s="275"/>
    </row>
    <row r="1959" spans="1:5" ht="15.75">
      <c r="A1959" s="129"/>
      <c r="B1959" s="273"/>
      <c r="C1959" s="98"/>
      <c r="D1959" s="98"/>
      <c r="E1959" s="275"/>
    </row>
    <row r="1960" spans="1:5" ht="15.75">
      <c r="A1960" s="129"/>
      <c r="B1960" s="273"/>
      <c r="C1960" s="98"/>
      <c r="D1960" s="98"/>
      <c r="E1960" s="275"/>
    </row>
    <row r="1961" spans="1:5" ht="15.75">
      <c r="A1961" s="129"/>
      <c r="B1961" s="273"/>
      <c r="C1961" s="98"/>
      <c r="D1961" s="98"/>
      <c r="E1961" s="275"/>
    </row>
    <row r="1962" spans="1:5" ht="15.75">
      <c r="A1962" s="129"/>
      <c r="B1962" s="273"/>
      <c r="C1962" s="98"/>
      <c r="D1962" s="98"/>
      <c r="E1962" s="275"/>
    </row>
    <row r="1963" spans="1:5" ht="15.75">
      <c r="A1963" s="129"/>
      <c r="B1963" s="273"/>
      <c r="C1963" s="98"/>
      <c r="D1963" s="98"/>
      <c r="E1963" s="275"/>
    </row>
    <row r="1964" spans="1:5" ht="15.75">
      <c r="A1964" s="129"/>
      <c r="B1964" s="273"/>
      <c r="C1964" s="98"/>
      <c r="D1964" s="98"/>
      <c r="E1964" s="275"/>
    </row>
    <row r="1965" spans="1:5" ht="15.75">
      <c r="A1965" s="129"/>
      <c r="B1965" s="273"/>
      <c r="C1965" s="98"/>
      <c r="D1965" s="98"/>
      <c r="E1965" s="275"/>
    </row>
    <row r="1966" spans="1:5" ht="15.75">
      <c r="A1966" s="129"/>
      <c r="B1966" s="273"/>
      <c r="C1966" s="98"/>
      <c r="D1966" s="98"/>
      <c r="E1966" s="275"/>
    </row>
    <row r="1967" spans="1:5" ht="15.75">
      <c r="A1967" s="129"/>
      <c r="B1967" s="273"/>
      <c r="C1967" s="98"/>
      <c r="D1967" s="98"/>
      <c r="E1967" s="275"/>
    </row>
    <row r="1968" spans="1:5" ht="15.75">
      <c r="A1968" s="129"/>
      <c r="B1968" s="273"/>
      <c r="C1968" s="98"/>
      <c r="D1968" s="98"/>
      <c r="E1968" s="275"/>
    </row>
    <row r="1969" spans="1:5" ht="15.75">
      <c r="A1969" s="129"/>
      <c r="B1969" s="273"/>
      <c r="C1969" s="98"/>
      <c r="D1969" s="98"/>
      <c r="E1969" s="275"/>
    </row>
    <row r="1970" spans="1:5" ht="15.75">
      <c r="A1970" s="129"/>
      <c r="B1970" s="273"/>
      <c r="C1970" s="98"/>
      <c r="D1970" s="98"/>
      <c r="E1970" s="275"/>
    </row>
    <row r="1971" spans="1:5" ht="15.75">
      <c r="A1971" s="129"/>
      <c r="B1971" s="273"/>
      <c r="C1971" s="98"/>
      <c r="D1971" s="98"/>
      <c r="E1971" s="275"/>
    </row>
    <row r="1972" spans="1:5" ht="15.75">
      <c r="A1972" s="129"/>
      <c r="B1972" s="273"/>
      <c r="C1972" s="98"/>
      <c r="D1972" s="98"/>
      <c r="E1972" s="275"/>
    </row>
    <row r="1973" spans="1:5" ht="15.75">
      <c r="A1973" s="129"/>
      <c r="B1973" s="273"/>
      <c r="C1973" s="98"/>
      <c r="D1973" s="98"/>
      <c r="E1973" s="275"/>
    </row>
    <row r="1974" spans="1:5" ht="15.75">
      <c r="A1974" s="129"/>
      <c r="B1974" s="273"/>
      <c r="C1974" s="98"/>
      <c r="D1974" s="98"/>
      <c r="E1974" s="275"/>
    </row>
    <row r="1975" spans="1:5" ht="15.75">
      <c r="A1975" s="129"/>
      <c r="B1975" s="273"/>
      <c r="C1975" s="98"/>
      <c r="D1975" s="98"/>
      <c r="E1975" s="275"/>
    </row>
    <row r="1976" spans="1:5" ht="15.75">
      <c r="A1976" s="129"/>
      <c r="B1976" s="273"/>
      <c r="C1976" s="98"/>
      <c r="D1976" s="98"/>
      <c r="E1976" s="275"/>
    </row>
    <row r="1977" spans="1:5" ht="15.75">
      <c r="A1977" s="129"/>
      <c r="B1977" s="273"/>
      <c r="C1977" s="98"/>
      <c r="D1977" s="98"/>
      <c r="E1977" s="275"/>
    </row>
    <row r="1978" spans="1:5" ht="15.75">
      <c r="A1978" s="129"/>
      <c r="B1978" s="273"/>
      <c r="C1978" s="98"/>
      <c r="D1978" s="98"/>
      <c r="E1978" s="275"/>
    </row>
    <row r="1979" spans="1:5" ht="15.75">
      <c r="A1979" s="129"/>
      <c r="B1979" s="273"/>
      <c r="C1979" s="98"/>
      <c r="D1979" s="98"/>
      <c r="E1979" s="275"/>
    </row>
    <row r="1980" spans="1:5" ht="15.75">
      <c r="A1980" s="129"/>
      <c r="B1980" s="273"/>
      <c r="C1980" s="98"/>
      <c r="D1980" s="98"/>
      <c r="E1980" s="275"/>
    </row>
    <row r="1981" spans="1:5" ht="15.75">
      <c r="A1981" s="129"/>
      <c r="B1981" s="273"/>
      <c r="C1981" s="98"/>
      <c r="D1981" s="98"/>
      <c r="E1981" s="275"/>
    </row>
    <row r="1982" spans="1:5" ht="15.75">
      <c r="A1982" s="129"/>
      <c r="B1982" s="273"/>
      <c r="C1982" s="98"/>
      <c r="D1982" s="98"/>
      <c r="E1982" s="275"/>
    </row>
    <row r="1983" spans="1:5" ht="15.75">
      <c r="A1983" s="129"/>
      <c r="B1983" s="273"/>
      <c r="C1983" s="98"/>
      <c r="D1983" s="98"/>
      <c r="E1983" s="275"/>
    </row>
    <row r="1984" spans="1:5" ht="15.75">
      <c r="A1984" s="129"/>
      <c r="B1984" s="273"/>
      <c r="C1984" s="98"/>
      <c r="D1984" s="98"/>
      <c r="E1984" s="275"/>
    </row>
    <row r="1985" spans="1:5" ht="15.75">
      <c r="A1985" s="129"/>
      <c r="B1985" s="273"/>
      <c r="C1985" s="98"/>
      <c r="D1985" s="98"/>
      <c r="E1985" s="275"/>
    </row>
    <row r="1986" spans="1:5" ht="15.75">
      <c r="A1986" s="129"/>
      <c r="B1986" s="273"/>
      <c r="C1986" s="98"/>
      <c r="D1986" s="98"/>
      <c r="E1986" s="275"/>
    </row>
    <row r="1987" spans="1:5" ht="15.75">
      <c r="A1987" s="129"/>
      <c r="B1987" s="273"/>
      <c r="C1987" s="98"/>
      <c r="D1987" s="98"/>
      <c r="E1987" s="275"/>
    </row>
    <row r="1988" spans="1:5" ht="15.75">
      <c r="A1988" s="129"/>
      <c r="B1988" s="273"/>
      <c r="C1988" s="98"/>
      <c r="D1988" s="98"/>
      <c r="E1988" s="275"/>
    </row>
    <row r="1989" spans="1:5" ht="15.75">
      <c r="A1989" s="129"/>
      <c r="B1989" s="273"/>
      <c r="C1989" s="98"/>
      <c r="D1989" s="98"/>
      <c r="E1989" s="275"/>
    </row>
    <row r="1990" spans="1:5" ht="15.75">
      <c r="A1990" s="129"/>
      <c r="B1990" s="273"/>
      <c r="C1990" s="98"/>
      <c r="D1990" s="98"/>
      <c r="E1990" s="275"/>
    </row>
    <row r="1991" spans="1:5" ht="15.75">
      <c r="A1991" s="129"/>
      <c r="B1991" s="273"/>
      <c r="C1991" s="98"/>
      <c r="D1991" s="98"/>
      <c r="E1991" s="275"/>
    </row>
    <row r="1992" spans="1:5" ht="15.75">
      <c r="A1992" s="129"/>
      <c r="B1992" s="273"/>
      <c r="C1992" s="98"/>
      <c r="D1992" s="98"/>
      <c r="E1992" s="275"/>
    </row>
    <row r="1993" spans="1:5" ht="15.75">
      <c r="A1993" s="129"/>
      <c r="B1993" s="273"/>
      <c r="C1993" s="98"/>
      <c r="D1993" s="98"/>
      <c r="E1993" s="275"/>
    </row>
    <row r="1994" spans="1:5" ht="15.75">
      <c r="A1994" s="129"/>
      <c r="B1994" s="273"/>
      <c r="C1994" s="98"/>
      <c r="D1994" s="98"/>
      <c r="E1994" s="275"/>
    </row>
    <row r="1995" spans="1:5" ht="15.75">
      <c r="A1995" s="129"/>
      <c r="B1995" s="273"/>
      <c r="C1995" s="98"/>
      <c r="D1995" s="98"/>
      <c r="E1995" s="275"/>
    </row>
    <row r="1996" spans="1:5" ht="15.75">
      <c r="A1996" s="129"/>
      <c r="B1996" s="273"/>
      <c r="C1996" s="98"/>
      <c r="D1996" s="98"/>
      <c r="E1996" s="275"/>
    </row>
    <row r="1997" spans="1:5" ht="15.75">
      <c r="A1997" s="129"/>
      <c r="B1997" s="273"/>
      <c r="C1997" s="98"/>
      <c r="D1997" s="98"/>
      <c r="E1997" s="275"/>
    </row>
    <row r="1998" spans="1:5" ht="15.75">
      <c r="A1998" s="129"/>
      <c r="B1998" s="273"/>
      <c r="C1998" s="98"/>
      <c r="D1998" s="98"/>
      <c r="E1998" s="275"/>
    </row>
    <row r="1999" spans="1:5" ht="15.75">
      <c r="A1999" s="129"/>
      <c r="B1999" s="273"/>
      <c r="C1999" s="98"/>
      <c r="D1999" s="98"/>
      <c r="E1999" s="275"/>
    </row>
    <row r="2000" spans="1:5" ht="15.75">
      <c r="A2000" s="129"/>
      <c r="B2000" s="273"/>
      <c r="C2000" s="98"/>
      <c r="D2000" s="98"/>
      <c r="E2000" s="275"/>
    </row>
    <row r="2001" spans="1:5" ht="15.75">
      <c r="A2001" s="129"/>
      <c r="B2001" s="273"/>
      <c r="C2001" s="98"/>
      <c r="D2001" s="98"/>
      <c r="E2001" s="275"/>
    </row>
    <row r="2002" spans="1:5" ht="15.75">
      <c r="A2002" s="129"/>
      <c r="B2002" s="273"/>
      <c r="C2002" s="98"/>
      <c r="D2002" s="98"/>
      <c r="E2002" s="275"/>
    </row>
    <row r="2003" spans="1:5" ht="15.75">
      <c r="A2003" s="129"/>
      <c r="B2003" s="273"/>
      <c r="C2003" s="98"/>
      <c r="D2003" s="98"/>
      <c r="E2003" s="275"/>
    </row>
    <row r="2004" spans="1:5" ht="15.75">
      <c r="A2004" s="129"/>
      <c r="B2004" s="273"/>
      <c r="C2004" s="98"/>
      <c r="D2004" s="98"/>
      <c r="E2004" s="275"/>
    </row>
    <row r="2005" spans="1:5" ht="15.75">
      <c r="A2005" s="129"/>
      <c r="B2005" s="273"/>
      <c r="C2005" s="98"/>
      <c r="D2005" s="98"/>
      <c r="E2005" s="275"/>
    </row>
    <row r="2006" spans="1:5" ht="13.35" customHeight="1" thickBot="1">
      <c r="A2006" s="130"/>
      <c r="B2006" s="395" t="str">
        <f ca="1">OFFSET(L!$C$1,MATCH("General"&amp;"Cpy",L!$A:$A,0)-1,SL,,)</f>
        <v>© 2025 Responsible Minerals Initiative. All rights reserved.</v>
      </c>
      <c r="C2006" s="395"/>
      <c r="D2006" s="395"/>
      <c r="E2006" s="278"/>
    </row>
    <row r="2007" spans="1:5" ht="13.5" thickTop="1">
      <c r="D2007" s="280"/>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phoneticPr fontId="102"/>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6"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6"/>
      <c r="C1" s="396"/>
      <c r="D1" s="396"/>
      <c r="E1" s="396"/>
      <c r="F1" s="396"/>
      <c r="G1" s="396"/>
    </row>
    <row r="2" spans="1:11">
      <c r="A2" s="397"/>
      <c r="B2" s="397"/>
      <c r="C2" s="397"/>
      <c r="D2" s="397"/>
      <c r="E2" s="397"/>
      <c r="F2" s="397"/>
      <c r="G2" s="397"/>
      <c r="H2" s="397"/>
      <c r="I2" s="397"/>
    </row>
    <row r="3" spans="1:11">
      <c r="A3" s="397"/>
      <c r="B3" s="397"/>
      <c r="C3" s="397"/>
      <c r="D3" s="397"/>
      <c r="E3" s="397"/>
      <c r="F3" s="397"/>
      <c r="G3" s="397"/>
      <c r="H3" s="397"/>
      <c r="I3" s="397"/>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784</v>
      </c>
      <c r="K4" s="191" t="s">
        <v>784</v>
      </c>
    </row>
    <row r="5" spans="1:11" ht="13.5" customHeight="1">
      <c r="A5" s="209" t="s">
        <v>1098</v>
      </c>
      <c r="B5" s="209" t="s">
        <v>13693</v>
      </c>
      <c r="C5" s="209" t="s">
        <v>13693</v>
      </c>
      <c r="D5" s="209" t="s">
        <v>1076</v>
      </c>
      <c r="E5" s="209" t="s">
        <v>13694</v>
      </c>
      <c r="F5" s="282" t="s">
        <v>13177</v>
      </c>
      <c r="H5" s="209" t="s">
        <v>13733</v>
      </c>
      <c r="I5" s="209" t="s">
        <v>6370</v>
      </c>
      <c r="J5" s="231" t="str">
        <f t="shared" ref="J5" si="0">A5&amp;B5</f>
        <v>Gold8853 S.p.A.</v>
      </c>
      <c r="K5" s="231" t="str">
        <f t="shared" ref="K5" si="1">A5&amp;B5</f>
        <v>Gold8853 S.p.A.</v>
      </c>
    </row>
    <row r="6" spans="1:11" ht="13.5" customHeight="1">
      <c r="A6" s="209" t="s">
        <v>1098</v>
      </c>
      <c r="B6" s="209" t="s">
        <v>15273</v>
      </c>
      <c r="C6" s="209" t="s">
        <v>15273</v>
      </c>
      <c r="D6" s="209" t="s">
        <v>1062</v>
      </c>
      <c r="E6" s="209" t="s">
        <v>15274</v>
      </c>
      <c r="F6" s="282" t="s">
        <v>13177</v>
      </c>
      <c r="H6" s="209" t="s">
        <v>15275</v>
      </c>
      <c r="I6" s="209" t="s">
        <v>2770</v>
      </c>
      <c r="J6" s="231" t="str">
        <f t="shared" ref="J6:J18" si="2">A6&amp;B6</f>
        <v>GoldABC Refinery Pty Ltd.</v>
      </c>
      <c r="K6" s="231" t="str">
        <f t="shared" ref="K6:K18" si="3">A6&amp;B6</f>
        <v>GoldABC Refinery Pty Ltd.</v>
      </c>
    </row>
    <row r="7" spans="1:11" ht="13.5" customHeight="1">
      <c r="A7" s="209" t="s">
        <v>1098</v>
      </c>
      <c r="B7" s="209" t="s">
        <v>2385</v>
      </c>
      <c r="C7" s="209" t="s">
        <v>2385</v>
      </c>
      <c r="D7" s="209" t="s">
        <v>2384</v>
      </c>
      <c r="E7" s="209" t="s">
        <v>2386</v>
      </c>
      <c r="F7" s="282" t="s">
        <v>13177</v>
      </c>
      <c r="H7" s="209" t="s">
        <v>2387</v>
      </c>
      <c r="I7" s="209" t="s">
        <v>1699</v>
      </c>
      <c r="J7" s="231" t="str">
        <f t="shared" si="2"/>
        <v>GoldAbington Reldan Metals, LLC</v>
      </c>
      <c r="K7" s="231" t="str">
        <f t="shared" si="3"/>
        <v>GoldAbington Reldan Metals, LLC</v>
      </c>
    </row>
    <row r="8" spans="1:11" ht="13.5" customHeight="1">
      <c r="A8" s="209" t="s">
        <v>1098</v>
      </c>
      <c r="B8" s="209" t="s">
        <v>1349</v>
      </c>
      <c r="C8" s="209" t="s">
        <v>1349</v>
      </c>
      <c r="D8" s="209" t="s">
        <v>2384</v>
      </c>
      <c r="E8" s="209" t="s">
        <v>1350</v>
      </c>
      <c r="F8" s="282" t="s">
        <v>13177</v>
      </c>
      <c r="H8" s="209" t="s">
        <v>1506</v>
      </c>
      <c r="I8" s="209" t="s">
        <v>1507</v>
      </c>
      <c r="J8" s="231" t="str">
        <f t="shared" si="2"/>
        <v>GoldAdvanced Chemical Company</v>
      </c>
      <c r="K8" s="231" t="str">
        <f t="shared" si="3"/>
        <v>GoldAdvanced Chemical Company</v>
      </c>
    </row>
    <row r="9" spans="1:11" ht="13.5" customHeight="1">
      <c r="A9" s="209" t="s">
        <v>1098</v>
      </c>
      <c r="B9" s="209" t="s">
        <v>12864</v>
      </c>
      <c r="C9" s="209" t="s">
        <v>12864</v>
      </c>
      <c r="D9" s="209" t="s">
        <v>861</v>
      </c>
      <c r="E9" s="209" t="s">
        <v>12865</v>
      </c>
      <c r="F9" s="282" t="s">
        <v>13177</v>
      </c>
      <c r="H9" s="209" t="s">
        <v>12888</v>
      </c>
      <c r="I9" s="209" t="s">
        <v>11613</v>
      </c>
      <c r="J9" s="231" t="str">
        <f t="shared" si="2"/>
        <v>GoldAfrican Gold Refinery</v>
      </c>
      <c r="K9" s="231" t="str">
        <f t="shared" si="3"/>
        <v>GoldAfrican Gold Refinery</v>
      </c>
    </row>
    <row r="10" spans="1:11" ht="13.5" customHeight="1">
      <c r="A10" s="209" t="s">
        <v>1098</v>
      </c>
      <c r="B10" s="209" t="s">
        <v>15276</v>
      </c>
      <c r="C10" s="209" t="s">
        <v>15276</v>
      </c>
      <c r="D10" s="209" t="s">
        <v>1070</v>
      </c>
      <c r="E10" s="209" t="s">
        <v>634</v>
      </c>
      <c r="F10" s="282" t="s">
        <v>13177</v>
      </c>
      <c r="H10" s="209" t="s">
        <v>1510</v>
      </c>
      <c r="I10" s="209" t="s">
        <v>1511</v>
      </c>
      <c r="J10" s="231" t="str">
        <f t="shared" si="2"/>
        <v>GoldAgosi AG</v>
      </c>
      <c r="K10" s="231" t="str">
        <f t="shared" si="3"/>
        <v>GoldAgosi AG</v>
      </c>
    </row>
    <row r="11" spans="1:11" ht="13.5" customHeight="1">
      <c r="A11" s="209" t="s">
        <v>1098</v>
      </c>
      <c r="B11" s="209" t="s">
        <v>2439</v>
      </c>
      <c r="C11" s="209" t="s">
        <v>2440</v>
      </c>
      <c r="D11" s="209" t="s">
        <v>1062</v>
      </c>
      <c r="E11" s="209" t="s">
        <v>722</v>
      </c>
      <c r="F11" s="282" t="s">
        <v>13177</v>
      </c>
      <c r="H11" s="209" t="s">
        <v>1645</v>
      </c>
      <c r="I11" s="209" t="s">
        <v>1646</v>
      </c>
      <c r="J11" s="231" t="str">
        <f t="shared" si="2"/>
        <v>GoldAGR (Perth Mint Australia)</v>
      </c>
      <c r="K11" s="231" t="str">
        <f t="shared" si="3"/>
        <v>GoldAGR (Perth Mint Australia)</v>
      </c>
    </row>
    <row r="12" spans="1:11">
      <c r="A12" s="209" t="s">
        <v>1098</v>
      </c>
      <c r="B12" s="209" t="s">
        <v>1647</v>
      </c>
      <c r="C12" s="209" t="s">
        <v>2440</v>
      </c>
      <c r="D12" s="209" t="s">
        <v>1062</v>
      </c>
      <c r="E12" s="209" t="s">
        <v>722</v>
      </c>
      <c r="F12" s="282" t="s">
        <v>13177</v>
      </c>
      <c r="H12" s="209" t="s">
        <v>1645</v>
      </c>
      <c r="I12" s="209" t="s">
        <v>1646</v>
      </c>
      <c r="J12" s="231" t="str">
        <f t="shared" si="2"/>
        <v>GoldAGR Mathey</v>
      </c>
      <c r="K12" s="231" t="str">
        <f t="shared" si="3"/>
        <v>GoldAGR Mathey</v>
      </c>
    </row>
    <row r="13" spans="1:11">
      <c r="A13" s="209" t="s">
        <v>1098</v>
      </c>
      <c r="B13" s="209" t="s">
        <v>2095</v>
      </c>
      <c r="C13" s="209" t="s">
        <v>2095</v>
      </c>
      <c r="D13" s="209" t="s">
        <v>1077</v>
      </c>
      <c r="E13" s="209" t="s">
        <v>633</v>
      </c>
      <c r="F13" s="282" t="s">
        <v>13177</v>
      </c>
      <c r="H13" s="209" t="s">
        <v>1508</v>
      </c>
      <c r="I13" s="209" t="s">
        <v>1509</v>
      </c>
      <c r="J13" s="231" t="str">
        <f t="shared" si="2"/>
        <v>GoldAida Chemical Industries Co., Ltd.</v>
      </c>
      <c r="K13" s="231" t="str">
        <f t="shared" si="3"/>
        <v>GoldAida Chemical Industries Co., Ltd.</v>
      </c>
    </row>
    <row r="14" spans="1:11">
      <c r="A14" s="209" t="s">
        <v>1098</v>
      </c>
      <c r="B14" s="209" t="s">
        <v>14914</v>
      </c>
      <c r="C14" s="209" t="s">
        <v>877</v>
      </c>
      <c r="D14" s="209" t="s">
        <v>1077</v>
      </c>
      <c r="E14" s="209" t="s">
        <v>654</v>
      </c>
      <c r="F14" s="282" t="s">
        <v>13177</v>
      </c>
      <c r="H14" s="209" t="s">
        <v>1541</v>
      </c>
      <c r="I14" s="209" t="s">
        <v>1542</v>
      </c>
      <c r="J14" s="231" t="str">
        <f t="shared" si="2"/>
        <v>GoldAKITA Seiren</v>
      </c>
      <c r="K14" s="231" t="str">
        <f t="shared" si="3"/>
        <v>GoldAKITA Seiren</v>
      </c>
    </row>
    <row r="15" spans="1:11">
      <c r="A15" s="209" t="s">
        <v>1098</v>
      </c>
      <c r="B15" s="209" t="s">
        <v>2441</v>
      </c>
      <c r="C15" s="209" t="s">
        <v>1666</v>
      </c>
      <c r="D15" s="209" t="s">
        <v>1061</v>
      </c>
      <c r="E15" s="209" t="s">
        <v>1667</v>
      </c>
      <c r="F15" s="282" t="s">
        <v>13177</v>
      </c>
      <c r="H15" s="209" t="s">
        <v>1668</v>
      </c>
      <c r="I15" s="209" t="s">
        <v>2524</v>
      </c>
      <c r="J15" s="231" t="str">
        <f t="shared" si="2"/>
        <v>GoldAl Etihad Gold LLC</v>
      </c>
      <c r="K15" s="231" t="str">
        <f t="shared" si="3"/>
        <v>GoldAl Etihad Gold LLC</v>
      </c>
    </row>
    <row r="16" spans="1:11">
      <c r="A16" s="209" t="s">
        <v>1098</v>
      </c>
      <c r="B16" s="209" t="s">
        <v>1666</v>
      </c>
      <c r="C16" s="209" t="s">
        <v>1666</v>
      </c>
      <c r="D16" s="209" t="s">
        <v>1061</v>
      </c>
      <c r="E16" s="209" t="s">
        <v>1667</v>
      </c>
      <c r="F16" s="282" t="s">
        <v>13177</v>
      </c>
      <c r="H16" s="209" t="s">
        <v>1668</v>
      </c>
      <c r="I16" s="209" t="s">
        <v>2524</v>
      </c>
      <c r="J16" s="231" t="str">
        <f t="shared" si="2"/>
        <v>GoldAl Etihad Gold Refinery DMCC</v>
      </c>
      <c r="K16" s="231" t="str">
        <f t="shared" si="3"/>
        <v>GoldAl Etihad Gold Refinery DMCC</v>
      </c>
    </row>
    <row r="17" spans="1:11">
      <c r="A17" s="209" t="s">
        <v>1098</v>
      </c>
      <c r="B17" s="209" t="s">
        <v>15277</v>
      </c>
      <c r="C17" s="209" t="s">
        <v>15277</v>
      </c>
      <c r="D17" s="209" t="s">
        <v>13043</v>
      </c>
      <c r="E17" s="209" t="s">
        <v>15278</v>
      </c>
      <c r="F17" s="282" t="s">
        <v>13177</v>
      </c>
      <c r="H17" s="209" t="s">
        <v>15279</v>
      </c>
      <c r="I17" s="209" t="s">
        <v>9531</v>
      </c>
      <c r="J17" s="231" t="str">
        <f t="shared" si="2"/>
        <v>GoldAlbino Mountinho Lda.</v>
      </c>
      <c r="K17" s="231" t="str">
        <f t="shared" si="3"/>
        <v>GoldAlbino Mountinho Lda.</v>
      </c>
    </row>
    <row r="18" spans="1:11">
      <c r="A18" s="209" t="s">
        <v>1098</v>
      </c>
      <c r="B18" s="209" t="s">
        <v>14915</v>
      </c>
      <c r="C18" s="209" t="s">
        <v>14915</v>
      </c>
      <c r="D18" s="209" t="s">
        <v>2384</v>
      </c>
      <c r="E18" s="209" t="s">
        <v>14916</v>
      </c>
      <c r="F18" s="282" t="s">
        <v>13177</v>
      </c>
      <c r="H18" s="209" t="s">
        <v>14978</v>
      </c>
      <c r="I18" s="209" t="s">
        <v>1601</v>
      </c>
      <c r="J18" s="231" t="str">
        <f t="shared" si="2"/>
        <v>GoldAlexy Metals</v>
      </c>
      <c r="K18" s="231" t="str">
        <f t="shared" si="3"/>
        <v>GoldAlexy Metals</v>
      </c>
    </row>
    <row r="19" spans="1:11">
      <c r="A19" s="209" t="s">
        <v>1098</v>
      </c>
      <c r="B19" s="209" t="s">
        <v>49</v>
      </c>
      <c r="C19" s="209" t="s">
        <v>15276</v>
      </c>
      <c r="D19" s="209" t="s">
        <v>1070</v>
      </c>
      <c r="E19" s="209" t="s">
        <v>634</v>
      </c>
      <c r="F19" s="282" t="s">
        <v>13177</v>
      </c>
      <c r="H19" s="209" t="s">
        <v>1510</v>
      </c>
      <c r="I19" s="209" t="s">
        <v>1511</v>
      </c>
      <c r="J19" s="231" t="str">
        <f t="shared" ref="J19:J82" si="4">A19&amp;B19</f>
        <v>GoldAllgemeine Gold-und Silberscheideanstalt A.G.</v>
      </c>
      <c r="K19" s="231" t="str">
        <f t="shared" ref="K19:K82" si="5">A19&amp;B19</f>
        <v>GoldAllgemeine Gold-und Silberscheideanstalt A.G.</v>
      </c>
    </row>
    <row r="20" spans="1:11">
      <c r="A20" s="209" t="s">
        <v>1098</v>
      </c>
      <c r="B20" s="209" t="s">
        <v>607</v>
      </c>
      <c r="C20" s="209" t="s">
        <v>607</v>
      </c>
      <c r="D20" s="209" t="s">
        <v>862</v>
      </c>
      <c r="E20" s="209" t="s">
        <v>635</v>
      </c>
      <c r="F20" s="282" t="s">
        <v>13177</v>
      </c>
      <c r="H20" s="209" t="s">
        <v>1512</v>
      </c>
      <c r="I20" s="209" t="s">
        <v>11961</v>
      </c>
      <c r="J20" s="231" t="str">
        <f t="shared" si="4"/>
        <v>GoldAlmalyk Mining and Metallurgical Complex (AMMC)</v>
      </c>
      <c r="K20" s="231" t="str">
        <f t="shared" si="5"/>
        <v>GoldAlmalyk Mining and Metallurgical Complex (AMMC)</v>
      </c>
    </row>
    <row r="21" spans="1:11">
      <c r="A21" s="209" t="s">
        <v>1098</v>
      </c>
      <c r="B21" s="209" t="s">
        <v>1519</v>
      </c>
      <c r="C21" s="209" t="s">
        <v>15670</v>
      </c>
      <c r="D21" s="209" t="s">
        <v>1077</v>
      </c>
      <c r="E21" s="209" t="s">
        <v>638</v>
      </c>
      <c r="F21" s="282" t="s">
        <v>13177</v>
      </c>
      <c r="H21" s="209" t="s">
        <v>15680</v>
      </c>
      <c r="I21" s="209" t="s">
        <v>1712</v>
      </c>
      <c r="J21" s="231" t="str">
        <f t="shared" si="4"/>
        <v>GoldAmagasaki Factory, Hyogo Prefecture, Japan</v>
      </c>
      <c r="K21" s="231" t="str">
        <f t="shared" si="5"/>
        <v>GoldAmagasaki Factory, Hyogo Prefecture, Japan</v>
      </c>
    </row>
    <row r="22" spans="1:11">
      <c r="A22" s="209" t="s">
        <v>1098</v>
      </c>
      <c r="B22" s="209" t="s">
        <v>2442</v>
      </c>
      <c r="C22" s="209" t="s">
        <v>12375</v>
      </c>
      <c r="D22" s="209" t="s">
        <v>1065</v>
      </c>
      <c r="E22" s="209" t="s">
        <v>636</v>
      </c>
      <c r="F22" s="282" t="s">
        <v>13177</v>
      </c>
      <c r="H22" s="209" t="s">
        <v>1514</v>
      </c>
      <c r="I22" s="209" t="s">
        <v>1515</v>
      </c>
      <c r="J22" s="231" t="str">
        <f t="shared" si="4"/>
        <v>GoldAngloGold Ashanti Brazil</v>
      </c>
      <c r="K22" s="231" t="str">
        <f t="shared" si="5"/>
        <v>GoldAngloGold Ashanti Brazil</v>
      </c>
    </row>
    <row r="23" spans="1:11">
      <c r="A23" s="209" t="s">
        <v>1098</v>
      </c>
      <c r="B23" s="209" t="s">
        <v>12375</v>
      </c>
      <c r="C23" s="209" t="s">
        <v>12375</v>
      </c>
      <c r="D23" s="209" t="s">
        <v>1065</v>
      </c>
      <c r="E23" s="209" t="s">
        <v>636</v>
      </c>
      <c r="F23" s="282" t="s">
        <v>13177</v>
      </c>
      <c r="H23" s="209" t="s">
        <v>1514</v>
      </c>
      <c r="I23" s="209" t="s">
        <v>1515</v>
      </c>
      <c r="J23" s="231" t="str">
        <f t="shared" si="4"/>
        <v>GoldAngloGold Ashanti Corrego do Sitio Mineracao</v>
      </c>
      <c r="K23" s="231" t="str">
        <f t="shared" si="5"/>
        <v>GoldAngloGold Ashanti Corrego do Sitio Mineracao</v>
      </c>
    </row>
    <row r="24" spans="1:11">
      <c r="A24" s="209" t="s">
        <v>1098</v>
      </c>
      <c r="B24" s="209" t="s">
        <v>1513</v>
      </c>
      <c r="C24" s="209" t="s">
        <v>12375</v>
      </c>
      <c r="D24" s="209" t="s">
        <v>1065</v>
      </c>
      <c r="E24" s="209" t="s">
        <v>636</v>
      </c>
      <c r="F24" s="282" t="s">
        <v>13177</v>
      </c>
      <c r="H24" s="209" t="s">
        <v>1514</v>
      </c>
      <c r="I24" s="209" t="s">
        <v>1515</v>
      </c>
      <c r="J24" s="231" t="str">
        <f t="shared" si="4"/>
        <v>GoldAngloGold Ashanti Córrego do Sítio Mineração</v>
      </c>
      <c r="K24" s="231" t="str">
        <f t="shared" si="5"/>
        <v>GoldAngloGold Ashanti Córrego do Sítio Mineração</v>
      </c>
    </row>
    <row r="25" spans="1:11">
      <c r="A25" s="209" t="s">
        <v>1098</v>
      </c>
      <c r="B25" s="209" t="s">
        <v>1637</v>
      </c>
      <c r="C25" s="209" t="s">
        <v>2150</v>
      </c>
      <c r="D25" s="209" t="s">
        <v>1069</v>
      </c>
      <c r="E25" s="209" t="s">
        <v>717</v>
      </c>
      <c r="F25" s="282" t="s">
        <v>13177</v>
      </c>
      <c r="H25" s="209" t="s">
        <v>1636</v>
      </c>
      <c r="I25" s="209" t="s">
        <v>13529</v>
      </c>
      <c r="J25" s="231" t="str">
        <f t="shared" si="4"/>
        <v>GoldAnhui Tongling Nonferrous Metal Mining Co., Ltd.</v>
      </c>
      <c r="K25" s="231" t="str">
        <f t="shared" si="5"/>
        <v>GoldAnhui Tongling Nonferrous Metal Mining Co., Ltd.</v>
      </c>
    </row>
    <row r="26" spans="1:11">
      <c r="A26" s="209" t="s">
        <v>1098</v>
      </c>
      <c r="B26" s="209" t="s">
        <v>1648</v>
      </c>
      <c r="C26" s="209" t="s">
        <v>2440</v>
      </c>
      <c r="D26" s="209" t="s">
        <v>1062</v>
      </c>
      <c r="E26" s="209" t="s">
        <v>722</v>
      </c>
      <c r="F26" s="282" t="s">
        <v>13177</v>
      </c>
      <c r="H26" s="209" t="s">
        <v>1645</v>
      </c>
      <c r="I26" s="209" t="s">
        <v>1646</v>
      </c>
      <c r="J26" s="231" t="str">
        <f t="shared" si="4"/>
        <v>GoldANZ (Perth Mint 4N)</v>
      </c>
      <c r="K26" s="231" t="str">
        <f t="shared" si="5"/>
        <v>GoldANZ (Perth Mint 4N)</v>
      </c>
    </row>
    <row r="27" spans="1:11">
      <c r="A27" s="209" t="s">
        <v>1098</v>
      </c>
      <c r="B27" s="209" t="s">
        <v>13695</v>
      </c>
      <c r="C27" s="209" t="s">
        <v>2440</v>
      </c>
      <c r="D27" s="209" t="s">
        <v>1062</v>
      </c>
      <c r="E27" s="209" t="s">
        <v>722</v>
      </c>
      <c r="F27" s="282" t="s">
        <v>13177</v>
      </c>
      <c r="H27" s="209" t="s">
        <v>1645</v>
      </c>
      <c r="I27" s="209" t="s">
        <v>1646</v>
      </c>
      <c r="J27" s="231" t="str">
        <f t="shared" si="4"/>
        <v>GoldANZ Bank</v>
      </c>
      <c r="K27" s="231" t="str">
        <f t="shared" si="5"/>
        <v>GoldANZ Bank</v>
      </c>
    </row>
    <row r="28" spans="1:11">
      <c r="A28" s="209" t="s">
        <v>1098</v>
      </c>
      <c r="B28" s="209" t="s">
        <v>2236</v>
      </c>
      <c r="C28" s="209" t="s">
        <v>2236</v>
      </c>
      <c r="D28" s="209" t="s">
        <v>1067</v>
      </c>
      <c r="E28" s="209" t="s">
        <v>637</v>
      </c>
      <c r="F28" s="282" t="s">
        <v>13177</v>
      </c>
      <c r="H28" s="209" t="s">
        <v>1516</v>
      </c>
      <c r="I28" s="209" t="s">
        <v>1517</v>
      </c>
      <c r="J28" s="231" t="str">
        <f t="shared" si="4"/>
        <v>GoldArgor-Heraeus S.A.</v>
      </c>
      <c r="K28" s="231" t="str">
        <f t="shared" si="5"/>
        <v>GoldArgor-Heraeus S.A.</v>
      </c>
    </row>
    <row r="29" spans="1:11">
      <c r="A29" s="209" t="s">
        <v>1098</v>
      </c>
      <c r="B29" s="209" t="s">
        <v>15670</v>
      </c>
      <c r="C29" s="209" t="s">
        <v>15670</v>
      </c>
      <c r="D29" s="209" t="s">
        <v>1077</v>
      </c>
      <c r="E29" s="209" t="s">
        <v>638</v>
      </c>
      <c r="F29" s="282" t="s">
        <v>13177</v>
      </c>
      <c r="H29" s="209" t="s">
        <v>15680</v>
      </c>
      <c r="I29" s="209" t="s">
        <v>1712</v>
      </c>
      <c r="J29" s="231" t="str">
        <f t="shared" si="4"/>
        <v>GoldASAHI METALFINE, Inc.</v>
      </c>
      <c r="K29" s="231" t="str">
        <f t="shared" si="5"/>
        <v>GoldASAHI METALFINE, Inc.</v>
      </c>
    </row>
    <row r="30" spans="1:11">
      <c r="A30" s="209" t="s">
        <v>1098</v>
      </c>
      <c r="B30" s="209" t="s">
        <v>2237</v>
      </c>
      <c r="C30" s="209" t="s">
        <v>15670</v>
      </c>
      <c r="D30" s="209" t="s">
        <v>1077</v>
      </c>
      <c r="E30" s="209" t="s">
        <v>638</v>
      </c>
      <c r="F30" s="282" t="s">
        <v>13177</v>
      </c>
      <c r="H30" s="209" t="s">
        <v>15680</v>
      </c>
      <c r="I30" s="209" t="s">
        <v>1712</v>
      </c>
      <c r="J30" s="231" t="str">
        <f t="shared" si="4"/>
        <v>GoldAsahi Pretec Corp.</v>
      </c>
      <c r="K30" s="231" t="str">
        <f t="shared" si="5"/>
        <v>GoldAsahi Pretec Corp.</v>
      </c>
    </row>
    <row r="31" spans="1:11">
      <c r="A31" s="209" t="s">
        <v>1098</v>
      </c>
      <c r="B31" s="209" t="s">
        <v>2238</v>
      </c>
      <c r="C31" s="209" t="s">
        <v>2238</v>
      </c>
      <c r="D31" s="209" t="s">
        <v>1066</v>
      </c>
      <c r="E31" s="209" t="s">
        <v>670</v>
      </c>
      <c r="F31" s="282" t="s">
        <v>13177</v>
      </c>
      <c r="H31" s="209" t="s">
        <v>1568</v>
      </c>
      <c r="I31" s="209" t="s">
        <v>1569</v>
      </c>
      <c r="J31" s="231" t="str">
        <f t="shared" si="4"/>
        <v>GoldAsahi Refining Canada Ltd.</v>
      </c>
      <c r="K31" s="231" t="str">
        <f t="shared" si="5"/>
        <v>GoldAsahi Refining Canada Ltd.</v>
      </c>
    </row>
    <row r="32" spans="1:11">
      <c r="A32" s="209" t="s">
        <v>1098</v>
      </c>
      <c r="B32" s="209" t="s">
        <v>2153</v>
      </c>
      <c r="C32" s="209" t="s">
        <v>2153</v>
      </c>
      <c r="D32" s="209" t="s">
        <v>2384</v>
      </c>
      <c r="E32" s="209" t="s">
        <v>669</v>
      </c>
      <c r="F32" s="282" t="s">
        <v>13177</v>
      </c>
      <c r="H32" s="209" t="s">
        <v>1565</v>
      </c>
      <c r="I32" s="209" t="s">
        <v>1566</v>
      </c>
      <c r="J32" s="231" t="str">
        <f t="shared" si="4"/>
        <v>GoldAsahi Refining USA Inc.</v>
      </c>
      <c r="K32" s="231" t="str">
        <f t="shared" si="5"/>
        <v>GoldAsahi Refining USA Inc.</v>
      </c>
    </row>
    <row r="33" spans="1:11">
      <c r="A33" s="209" t="s">
        <v>1098</v>
      </c>
      <c r="B33" s="209" t="s">
        <v>2096</v>
      </c>
      <c r="C33" s="209" t="s">
        <v>2096</v>
      </c>
      <c r="D33" s="209" t="s">
        <v>1077</v>
      </c>
      <c r="E33" s="209" t="s">
        <v>639</v>
      </c>
      <c r="F33" s="282" t="s">
        <v>13177</v>
      </c>
      <c r="H33" s="209" t="s">
        <v>1520</v>
      </c>
      <c r="I33" s="209" t="s">
        <v>1521</v>
      </c>
      <c r="J33" s="231" t="str">
        <f t="shared" si="4"/>
        <v>GoldAsaka Riken Co., Ltd.</v>
      </c>
      <c r="K33" s="231" t="str">
        <f t="shared" si="5"/>
        <v>GoldAsaka Riken Co., Ltd.</v>
      </c>
    </row>
    <row r="34" spans="1:11">
      <c r="A34" s="209" t="s">
        <v>1098</v>
      </c>
      <c r="B34" s="209" t="s">
        <v>1190</v>
      </c>
      <c r="C34" s="209" t="s">
        <v>608</v>
      </c>
      <c r="D34" s="209" t="s">
        <v>860</v>
      </c>
      <c r="E34" s="209" t="s">
        <v>640</v>
      </c>
      <c r="F34" s="282" t="s">
        <v>13177</v>
      </c>
      <c r="H34" s="209" t="s">
        <v>1522</v>
      </c>
      <c r="I34" s="209" t="s">
        <v>11215</v>
      </c>
      <c r="J34" s="231" t="str">
        <f t="shared" si="4"/>
        <v>GoldATAkulche</v>
      </c>
      <c r="K34" s="231" t="str">
        <f t="shared" si="5"/>
        <v>GoldATAkulche</v>
      </c>
    </row>
    <row r="35" spans="1:11">
      <c r="A35" s="209" t="s">
        <v>1098</v>
      </c>
      <c r="B35" s="209" t="s">
        <v>608</v>
      </c>
      <c r="C35" s="209" t="s">
        <v>608</v>
      </c>
      <c r="D35" s="209" t="s">
        <v>860</v>
      </c>
      <c r="E35" s="209" t="s">
        <v>640</v>
      </c>
      <c r="F35" s="282" t="s">
        <v>13177</v>
      </c>
      <c r="H35" s="209" t="s">
        <v>1522</v>
      </c>
      <c r="I35" t="s">
        <v>11215</v>
      </c>
      <c r="J35" s="231" t="str">
        <f t="shared" si="4"/>
        <v>GoldAtasay Kuyumculuk Sanayi Ve Ticaret A.S.</v>
      </c>
      <c r="K35" s="231" t="str">
        <f t="shared" si="5"/>
        <v>GoldAtasay Kuyumculuk Sanayi Ve Ticaret A.S.</v>
      </c>
    </row>
    <row r="36" spans="1:11">
      <c r="A36" s="209" t="s">
        <v>1098</v>
      </c>
      <c r="B36" s="209" t="s">
        <v>15595</v>
      </c>
      <c r="C36" s="209" t="s">
        <v>15595</v>
      </c>
      <c r="D36" s="209" t="s">
        <v>1075</v>
      </c>
      <c r="E36" s="209" t="s">
        <v>15596</v>
      </c>
      <c r="F36" s="282" t="s">
        <v>13177</v>
      </c>
      <c r="H36" s="209" t="s">
        <v>15681</v>
      </c>
      <c r="I36" s="209" t="s">
        <v>15390</v>
      </c>
      <c r="J36" s="231" t="str">
        <f t="shared" si="4"/>
        <v>GoldAttero Recycling Pvt Ltd</v>
      </c>
      <c r="K36" s="231" t="str">
        <f t="shared" si="5"/>
        <v>GoldAttero Recycling Pvt Ltd</v>
      </c>
    </row>
    <row r="37" spans="1:11">
      <c r="A37" s="209" t="s">
        <v>1098</v>
      </c>
      <c r="B37" s="209" t="s">
        <v>2239</v>
      </c>
      <c r="C37" s="209" t="s">
        <v>2239</v>
      </c>
      <c r="D37" s="209" t="s">
        <v>864</v>
      </c>
      <c r="E37" s="209" t="s">
        <v>2240</v>
      </c>
      <c r="F37" s="282" t="s">
        <v>13177</v>
      </c>
      <c r="H37" s="209" t="s">
        <v>2241</v>
      </c>
      <c r="I37" s="209" t="s">
        <v>1610</v>
      </c>
      <c r="J37" s="231" t="str">
        <f t="shared" si="4"/>
        <v>GoldAU Traders and Refiners</v>
      </c>
      <c r="K37" s="231" t="str">
        <f t="shared" si="5"/>
        <v>GoldAU Traders and Refiners</v>
      </c>
    </row>
    <row r="38" spans="1:11">
      <c r="A38" s="209" t="s">
        <v>1098</v>
      </c>
      <c r="B38" s="209" t="s">
        <v>13745</v>
      </c>
      <c r="C38" s="209" t="s">
        <v>13745</v>
      </c>
      <c r="D38" s="209" t="s">
        <v>1075</v>
      </c>
      <c r="E38" s="209" t="s">
        <v>13767</v>
      </c>
      <c r="F38" s="282" t="s">
        <v>13177</v>
      </c>
      <c r="H38" s="209" t="s">
        <v>13781</v>
      </c>
      <c r="I38" s="209" t="s">
        <v>15280</v>
      </c>
      <c r="J38" s="231" t="str">
        <f t="shared" si="4"/>
        <v>GoldAugmont Enterprises Private Limited</v>
      </c>
      <c r="K38" s="231" t="str">
        <f t="shared" si="5"/>
        <v>GoldAugmont Enterprises Private Limited</v>
      </c>
    </row>
    <row r="39" spans="1:11">
      <c r="A39" s="209" t="s">
        <v>1098</v>
      </c>
      <c r="B39" s="209" t="s">
        <v>1191</v>
      </c>
      <c r="C39" s="209" t="s">
        <v>1191</v>
      </c>
      <c r="D39" s="209" t="s">
        <v>1070</v>
      </c>
      <c r="E39" s="209" t="s">
        <v>641</v>
      </c>
      <c r="F39" s="282" t="s">
        <v>13177</v>
      </c>
      <c r="H39" s="209" t="s">
        <v>1523</v>
      </c>
      <c r="I39" s="209" t="s">
        <v>1523</v>
      </c>
      <c r="J39" s="231" t="str">
        <f t="shared" si="4"/>
        <v>GoldAurubis AG</v>
      </c>
      <c r="K39" s="231" t="str">
        <f t="shared" si="5"/>
        <v>GoldAurubis AG</v>
      </c>
    </row>
    <row r="40" spans="1:11">
      <c r="A40" s="209" t="s">
        <v>1098</v>
      </c>
      <c r="B40" s="209" t="s">
        <v>2443</v>
      </c>
      <c r="C40" s="209" t="s">
        <v>2243</v>
      </c>
      <c r="D40" s="209" t="s">
        <v>1075</v>
      </c>
      <c r="E40" s="209" t="s">
        <v>2244</v>
      </c>
      <c r="F40" s="282" t="s">
        <v>13177</v>
      </c>
      <c r="H40" s="209" t="s">
        <v>2298</v>
      </c>
      <c r="I40" s="209" t="s">
        <v>15384</v>
      </c>
      <c r="J40" s="231" t="str">
        <f t="shared" si="4"/>
        <v>GoldBALORE REFINERSGA</v>
      </c>
      <c r="K40" s="231" t="str">
        <f t="shared" si="5"/>
        <v>GoldBALORE REFINERSGA</v>
      </c>
    </row>
    <row r="41" spans="1:11">
      <c r="A41" s="209" t="s">
        <v>1098</v>
      </c>
      <c r="B41" s="209" t="s">
        <v>2243</v>
      </c>
      <c r="C41" s="209" t="s">
        <v>2243</v>
      </c>
      <c r="D41" s="209" t="s">
        <v>1075</v>
      </c>
      <c r="E41" s="209" t="s">
        <v>2244</v>
      </c>
      <c r="F41" s="282" t="s">
        <v>13177</v>
      </c>
      <c r="H41" s="209" t="s">
        <v>2298</v>
      </c>
      <c r="I41" s="209" t="s">
        <v>15384</v>
      </c>
      <c r="J41" s="231" t="str">
        <f t="shared" si="4"/>
        <v>GoldBangalore Refinery</v>
      </c>
      <c r="K41" s="231" t="str">
        <f t="shared" si="5"/>
        <v>GoldBangalore Refinery</v>
      </c>
    </row>
    <row r="42" spans="1:11">
      <c r="A42" s="209" t="s">
        <v>1098</v>
      </c>
      <c r="B42" s="209" t="s">
        <v>2444</v>
      </c>
      <c r="C42" s="209" t="s">
        <v>2243</v>
      </c>
      <c r="D42" s="209" t="s">
        <v>1075</v>
      </c>
      <c r="E42" s="209" t="s">
        <v>2244</v>
      </c>
      <c r="F42" s="282" t="s">
        <v>13177</v>
      </c>
      <c r="H42" s="209" t="s">
        <v>2298</v>
      </c>
      <c r="I42" s="209" t="s">
        <v>15384</v>
      </c>
      <c r="J42" s="231" t="str">
        <f t="shared" si="4"/>
        <v>GoldBangalore Refinery Pvt Ltd</v>
      </c>
      <c r="K42" s="231" t="str">
        <f t="shared" si="5"/>
        <v>GoldBangalore Refinery Pvt Ltd</v>
      </c>
    </row>
    <row r="43" spans="1:11">
      <c r="A43" s="209" t="s">
        <v>1098</v>
      </c>
      <c r="B43" s="209" t="s">
        <v>875</v>
      </c>
      <c r="C43" s="209" t="s">
        <v>875</v>
      </c>
      <c r="D43" s="209" t="s">
        <v>852</v>
      </c>
      <c r="E43" s="209" t="s">
        <v>642</v>
      </c>
      <c r="F43" s="282" t="s">
        <v>13177</v>
      </c>
      <c r="H43" s="209" t="s">
        <v>2154</v>
      </c>
      <c r="I43" s="209" t="s">
        <v>9394</v>
      </c>
      <c r="J43" s="231" t="str">
        <f t="shared" si="4"/>
        <v>GoldBangko Sentral ng Pilipinas (Central Bank of the Philippines)</v>
      </c>
      <c r="K43" s="231" t="str">
        <f t="shared" si="5"/>
        <v>GoldBangko Sentral ng Pilipinas (Central Bank of the Philippines)</v>
      </c>
    </row>
    <row r="44" spans="1:11">
      <c r="A44" s="209" t="s">
        <v>1098</v>
      </c>
      <c r="B44" s="209" t="s">
        <v>15597</v>
      </c>
      <c r="C44" s="209" t="s">
        <v>15597</v>
      </c>
      <c r="D44" s="209" t="s">
        <v>858</v>
      </c>
      <c r="E44" s="209" t="s">
        <v>643</v>
      </c>
      <c r="F44" s="282" t="s">
        <v>13177</v>
      </c>
      <c r="H44" s="209" t="s">
        <v>1525</v>
      </c>
      <c r="I44" s="209" t="s">
        <v>10222</v>
      </c>
      <c r="J44" s="231" t="str">
        <f t="shared" si="4"/>
        <v>GoldBoliden Ronnskar</v>
      </c>
      <c r="K44" s="231" t="str">
        <f t="shared" si="5"/>
        <v>GoldBoliden Ronnskar</v>
      </c>
    </row>
    <row r="45" spans="1:11">
      <c r="A45" s="209" t="s">
        <v>1098</v>
      </c>
      <c r="B45" s="209" t="s">
        <v>644</v>
      </c>
      <c r="C45" s="209" t="s">
        <v>644</v>
      </c>
      <c r="D45" s="209" t="s">
        <v>1070</v>
      </c>
      <c r="E45" s="209" t="s">
        <v>645</v>
      </c>
      <c r="F45" s="282" t="s">
        <v>13177</v>
      </c>
      <c r="H45" s="209" t="s">
        <v>1510</v>
      </c>
      <c r="I45" s="209" t="s">
        <v>1511</v>
      </c>
      <c r="J45" s="231" t="str">
        <f t="shared" si="4"/>
        <v>GoldC. Hafner GmbH + Co. KG</v>
      </c>
      <c r="K45" s="231" t="str">
        <f t="shared" si="5"/>
        <v>GoldC. Hafner GmbH + Co. KG</v>
      </c>
    </row>
    <row r="46" spans="1:11">
      <c r="A46" s="209" t="s">
        <v>1098</v>
      </c>
      <c r="B46" s="209" t="s">
        <v>876</v>
      </c>
      <c r="C46" s="209" t="s">
        <v>876</v>
      </c>
      <c r="D46" s="209" t="s">
        <v>1082</v>
      </c>
      <c r="E46" s="209" t="s">
        <v>646</v>
      </c>
      <c r="F46" s="282" t="s">
        <v>13177</v>
      </c>
      <c r="H46" s="209" t="s">
        <v>1526</v>
      </c>
      <c r="I46" s="209" t="s">
        <v>1527</v>
      </c>
      <c r="J46" s="231" t="str">
        <f t="shared" si="4"/>
        <v>GoldCaridad</v>
      </c>
      <c r="K46" s="231" t="str">
        <f t="shared" si="5"/>
        <v>GoldCaridad</v>
      </c>
    </row>
    <row r="47" spans="1:11">
      <c r="A47" s="209" t="s">
        <v>1098</v>
      </c>
      <c r="B47" s="209" t="s">
        <v>1530</v>
      </c>
      <c r="C47" s="209" t="s">
        <v>2192</v>
      </c>
      <c r="D47" s="209" t="s">
        <v>1066</v>
      </c>
      <c r="E47" s="209" t="s">
        <v>647</v>
      </c>
      <c r="F47" s="282" t="s">
        <v>13177</v>
      </c>
      <c r="H47" s="209" t="s">
        <v>1528</v>
      </c>
      <c r="I47" s="209" t="s">
        <v>1529</v>
      </c>
      <c r="J47" s="231" t="str">
        <f t="shared" si="4"/>
        <v>GoldCCR</v>
      </c>
      <c r="K47" s="231" t="str">
        <f t="shared" si="5"/>
        <v>GoldCCR</v>
      </c>
    </row>
    <row r="48" spans="1:11">
      <c r="A48" s="209" t="s">
        <v>1098</v>
      </c>
      <c r="B48" s="209" t="s">
        <v>2192</v>
      </c>
      <c r="C48" s="209" t="s">
        <v>2192</v>
      </c>
      <c r="D48" s="209" t="s">
        <v>1066</v>
      </c>
      <c r="E48" s="209" t="s">
        <v>647</v>
      </c>
      <c r="F48" s="282" t="s">
        <v>13177</v>
      </c>
      <c r="H48" s="209" t="s">
        <v>1528</v>
      </c>
      <c r="I48" s="209" t="s">
        <v>1529</v>
      </c>
      <c r="J48" s="231" t="str">
        <f t="shared" si="4"/>
        <v>GoldCCR Refinery - Glencore Canada Corporation</v>
      </c>
      <c r="K48" s="231" t="str">
        <f t="shared" si="5"/>
        <v>GoldCCR Refinery - Glencore Canada Corporation</v>
      </c>
    </row>
    <row r="49" spans="1:11">
      <c r="A49" s="209" t="s">
        <v>1098</v>
      </c>
      <c r="B49" s="209" t="s">
        <v>2245</v>
      </c>
      <c r="C49" s="209" t="s">
        <v>2445</v>
      </c>
      <c r="D49" s="209" t="s">
        <v>1067</v>
      </c>
      <c r="E49" s="209" t="s">
        <v>648</v>
      </c>
      <c r="F49" s="282" t="s">
        <v>13177</v>
      </c>
      <c r="H49" s="209" t="s">
        <v>1532</v>
      </c>
      <c r="I49" s="209" t="s">
        <v>1533</v>
      </c>
      <c r="J49" s="231" t="str">
        <f t="shared" si="4"/>
        <v>GoldCendres + M?taux SA</v>
      </c>
      <c r="K49" s="231" t="str">
        <f t="shared" si="5"/>
        <v>GoldCendres + M?taux SA</v>
      </c>
    </row>
    <row r="50" spans="1:11">
      <c r="A50" s="209" t="s">
        <v>1098</v>
      </c>
      <c r="B50" s="209" t="s">
        <v>2445</v>
      </c>
      <c r="C50" s="209" t="s">
        <v>2445</v>
      </c>
      <c r="D50" s="209" t="s">
        <v>1067</v>
      </c>
      <c r="E50" s="209" t="s">
        <v>648</v>
      </c>
      <c r="F50" s="282" t="s">
        <v>13177</v>
      </c>
      <c r="H50" s="209" t="s">
        <v>1532</v>
      </c>
      <c r="I50" s="209" t="s">
        <v>1533</v>
      </c>
      <c r="J50" s="231" t="str">
        <f t="shared" si="4"/>
        <v>GoldCendres + Metaux S.A.</v>
      </c>
      <c r="K50" s="231" t="str">
        <f t="shared" si="5"/>
        <v>GoldCendres + Metaux S.A.</v>
      </c>
    </row>
    <row r="51" spans="1:11">
      <c r="A51" s="209" t="s">
        <v>1098</v>
      </c>
      <c r="B51" s="209" t="s">
        <v>2246</v>
      </c>
      <c r="C51" s="209" t="s">
        <v>2445</v>
      </c>
      <c r="D51" s="209" t="s">
        <v>1067</v>
      </c>
      <c r="E51" s="209" t="s">
        <v>648</v>
      </c>
      <c r="F51" s="282" t="s">
        <v>13177</v>
      </c>
      <c r="H51" s="209" t="s">
        <v>1532</v>
      </c>
      <c r="I51" s="209" t="s">
        <v>1533</v>
      </c>
      <c r="J51" s="231" t="str">
        <f t="shared" si="4"/>
        <v>GoldCendres + Métaux S.A.</v>
      </c>
      <c r="K51" s="231" t="str">
        <f t="shared" si="5"/>
        <v>GoldCendres + Métaux S.A.</v>
      </c>
    </row>
    <row r="52" spans="1:11">
      <c r="A52" s="209" t="s">
        <v>1098</v>
      </c>
      <c r="B52" s="209" t="s">
        <v>1192</v>
      </c>
      <c r="C52" s="209" t="s">
        <v>875</v>
      </c>
      <c r="D52" s="209" t="s">
        <v>852</v>
      </c>
      <c r="E52" s="209" t="s">
        <v>642</v>
      </c>
      <c r="F52" s="282" t="s">
        <v>13177</v>
      </c>
      <c r="H52" s="209" t="s">
        <v>2154</v>
      </c>
      <c r="I52" s="209" t="s">
        <v>9394</v>
      </c>
      <c r="J52" s="231" t="str">
        <f t="shared" si="4"/>
        <v>GoldCentral Bank of the Philippines Gold Refinery &amp; Mint</v>
      </c>
      <c r="K52" s="231" t="str">
        <f t="shared" si="5"/>
        <v>GoldCentral Bank of the Philippines Gold Refinery &amp; Mint</v>
      </c>
    </row>
    <row r="53" spans="1:11">
      <c r="A53" s="209" t="s">
        <v>1098</v>
      </c>
      <c r="B53" s="209" t="s">
        <v>13696</v>
      </c>
      <c r="C53" s="209" t="s">
        <v>13696</v>
      </c>
      <c r="D53" s="209" t="s">
        <v>1075</v>
      </c>
      <c r="E53" s="209" t="s">
        <v>13697</v>
      </c>
      <c r="F53" s="282" t="s">
        <v>13177</v>
      </c>
      <c r="H53" s="209" t="s">
        <v>13742</v>
      </c>
      <c r="I53" t="s">
        <v>6134</v>
      </c>
      <c r="J53" s="231" t="str">
        <f t="shared" si="4"/>
        <v>GoldCGR Metalloys Pvt Ltd.</v>
      </c>
      <c r="K53" s="231" t="str">
        <f t="shared" si="5"/>
        <v>GoldCGR Metalloys Pvt Ltd.</v>
      </c>
    </row>
    <row r="54" spans="1:11">
      <c r="A54" s="209" t="s">
        <v>1098</v>
      </c>
      <c r="B54" s="209" t="s">
        <v>1535</v>
      </c>
      <c r="C54" s="209" t="s">
        <v>2097</v>
      </c>
      <c r="D54" s="209" t="s">
        <v>1069</v>
      </c>
      <c r="E54" s="209" t="s">
        <v>725</v>
      </c>
      <c r="F54" s="282" t="s">
        <v>13177</v>
      </c>
      <c r="H54" s="209" t="s">
        <v>1534</v>
      </c>
      <c r="I54" t="s">
        <v>13540</v>
      </c>
      <c r="J54" s="231" t="str">
        <f t="shared" si="4"/>
        <v>GoldCHALCO Yunnan Copper Co. Ltd.</v>
      </c>
      <c r="K54" s="231" t="str">
        <f t="shared" si="5"/>
        <v>GoldCHALCO Yunnan Copper Co. Ltd.</v>
      </c>
    </row>
    <row r="55" spans="1:11">
      <c r="A55" s="209" t="s">
        <v>1098</v>
      </c>
      <c r="B55" s="209" t="s">
        <v>14917</v>
      </c>
      <c r="C55" s="209" t="s">
        <v>13696</v>
      </c>
      <c r="D55" s="209" t="s">
        <v>1075</v>
      </c>
      <c r="E55" s="209" t="s">
        <v>13697</v>
      </c>
      <c r="F55" s="282" t="s">
        <v>13177</v>
      </c>
      <c r="H55" s="209" t="s">
        <v>13742</v>
      </c>
      <c r="I55" s="209" t="s">
        <v>6134</v>
      </c>
      <c r="J55" s="231" t="str">
        <f t="shared" si="4"/>
        <v>GoldChemmanur Gold Refinery</v>
      </c>
      <c r="K55" s="231" t="str">
        <f t="shared" si="5"/>
        <v>GoldChemmanur Gold Refinery</v>
      </c>
    </row>
    <row r="56" spans="1:11">
      <c r="A56" s="209" t="s">
        <v>1098</v>
      </c>
      <c r="B56" s="209" t="s">
        <v>50</v>
      </c>
      <c r="C56" s="209" t="s">
        <v>50</v>
      </c>
      <c r="D56" s="209" t="s">
        <v>1076</v>
      </c>
      <c r="E56" s="209" t="s">
        <v>649</v>
      </c>
      <c r="F56" s="282" t="s">
        <v>13177</v>
      </c>
      <c r="H56" s="209" t="s">
        <v>1536</v>
      </c>
      <c r="I56" s="209" t="s">
        <v>6417</v>
      </c>
      <c r="J56" s="231" t="str">
        <f t="shared" si="4"/>
        <v>GoldChimet S.p.A.</v>
      </c>
      <c r="K56" s="231" t="str">
        <f t="shared" si="5"/>
        <v>GoldChimet S.p.A.</v>
      </c>
    </row>
    <row r="57" spans="1:11">
      <c r="A57" s="209" t="s">
        <v>1098</v>
      </c>
      <c r="B57" s="209" t="s">
        <v>13746</v>
      </c>
      <c r="C57" s="209" t="s">
        <v>1291</v>
      </c>
      <c r="D57" s="209" t="s">
        <v>1069</v>
      </c>
      <c r="E57" s="209" t="s">
        <v>726</v>
      </c>
      <c r="F57" s="282" t="s">
        <v>13177</v>
      </c>
      <c r="H57" s="209" t="s">
        <v>1652</v>
      </c>
      <c r="I57" s="209" t="s">
        <v>13533</v>
      </c>
      <c r="J57" s="231" t="str">
        <f t="shared" si="4"/>
        <v>GoldChina Henan Zhongyuan Gold Smelter</v>
      </c>
      <c r="K57" s="231" t="str">
        <f t="shared" si="5"/>
        <v>GoldChina Henan Zhongyuan Gold Smelter</v>
      </c>
    </row>
    <row r="58" spans="1:11">
      <c r="A58" s="209" t="s">
        <v>1098</v>
      </c>
      <c r="B58" s="209" t="s">
        <v>20</v>
      </c>
      <c r="C58" s="209" t="s">
        <v>14918</v>
      </c>
      <c r="D58" s="209" t="s">
        <v>1069</v>
      </c>
      <c r="E58" s="209" t="s">
        <v>715</v>
      </c>
      <c r="F58" s="282" t="s">
        <v>13177</v>
      </c>
      <c r="H58" s="209" t="s">
        <v>1621</v>
      </c>
      <c r="I58" s="209" t="s">
        <v>13532</v>
      </c>
      <c r="J58" s="231" t="str">
        <f t="shared" si="4"/>
        <v>GoldChina's Shandong Gold Mining Co., Ltd</v>
      </c>
      <c r="K58" s="231" t="str">
        <f t="shared" si="5"/>
        <v>GoldChina's Shandong Gold Mining Co., Ltd</v>
      </c>
    </row>
    <row r="59" spans="1:11">
      <c r="A59" s="209" t="s">
        <v>1098</v>
      </c>
      <c r="B59" s="209" t="s">
        <v>524</v>
      </c>
      <c r="C59" s="209" t="s">
        <v>524</v>
      </c>
      <c r="D59" s="209" t="s">
        <v>1077</v>
      </c>
      <c r="E59" s="209" t="s">
        <v>650</v>
      </c>
      <c r="F59" s="282" t="s">
        <v>13177</v>
      </c>
      <c r="H59" s="209" t="s">
        <v>1537</v>
      </c>
      <c r="I59" s="209" t="s">
        <v>1509</v>
      </c>
      <c r="J59" s="231" t="str">
        <f t="shared" si="4"/>
        <v>GoldChugai Mining</v>
      </c>
      <c r="K59" s="231" t="str">
        <f t="shared" si="5"/>
        <v>GoldChugai Mining</v>
      </c>
    </row>
    <row r="60" spans="1:11">
      <c r="A60" s="209" t="s">
        <v>1098</v>
      </c>
      <c r="B60" s="209" t="s">
        <v>15332</v>
      </c>
      <c r="C60" s="209" t="s">
        <v>15332</v>
      </c>
      <c r="D60" s="209" t="s">
        <v>1065</v>
      </c>
      <c r="E60" s="209" t="s">
        <v>15333</v>
      </c>
      <c r="F60" s="282" t="s">
        <v>13177</v>
      </c>
      <c r="H60" s="209" t="s">
        <v>15368</v>
      </c>
      <c r="I60" s="209" t="s">
        <v>1687</v>
      </c>
      <c r="J60" s="231" t="str">
        <f t="shared" si="4"/>
        <v>GoldCoimpa Industrial LTDA</v>
      </c>
      <c r="K60" s="231" t="str">
        <f t="shared" si="5"/>
        <v>GoldCoimpa Industrial LTDA</v>
      </c>
    </row>
    <row r="61" spans="1:11">
      <c r="A61" s="209" t="s">
        <v>1098</v>
      </c>
      <c r="B61" s="209" t="s">
        <v>651</v>
      </c>
      <c r="C61" s="209" t="s">
        <v>651</v>
      </c>
      <c r="D61" s="209" t="s">
        <v>1069</v>
      </c>
      <c r="E61" s="209" t="s">
        <v>652</v>
      </c>
      <c r="F61" s="282" t="s">
        <v>13177</v>
      </c>
      <c r="H61" s="209" t="s">
        <v>1539</v>
      </c>
      <c r="I61" s="209" t="s">
        <v>13534</v>
      </c>
      <c r="J61" s="231" t="str">
        <f t="shared" si="4"/>
        <v>GoldDaye Non-Ferrous Metals Mining Ltd.</v>
      </c>
      <c r="K61" s="231" t="str">
        <f t="shared" si="5"/>
        <v>GoldDaye Non-Ferrous Metals Mining Ltd.</v>
      </c>
    </row>
    <row r="62" spans="1:11">
      <c r="A62" s="209" t="s">
        <v>1098</v>
      </c>
      <c r="B62" s="209" t="s">
        <v>2446</v>
      </c>
      <c r="C62" s="209" t="s">
        <v>2388</v>
      </c>
      <c r="D62" s="209" t="s">
        <v>1070</v>
      </c>
      <c r="E62" s="209" t="s">
        <v>2389</v>
      </c>
      <c r="F62" s="282" t="s">
        <v>13177</v>
      </c>
      <c r="H62" s="209" t="s">
        <v>1510</v>
      </c>
      <c r="I62" s="209" t="s">
        <v>1511</v>
      </c>
      <c r="J62" s="231" t="str">
        <f t="shared" si="4"/>
        <v>GoldDEGUSSA</v>
      </c>
      <c r="K62" s="231" t="str">
        <f t="shared" si="5"/>
        <v>GoldDEGUSSA</v>
      </c>
    </row>
    <row r="63" spans="1:11">
      <c r="A63" s="209" t="s">
        <v>1098</v>
      </c>
      <c r="B63" s="209" t="s">
        <v>2388</v>
      </c>
      <c r="C63" s="209" t="s">
        <v>2388</v>
      </c>
      <c r="D63" s="209" t="s">
        <v>1070</v>
      </c>
      <c r="E63" s="209" t="s">
        <v>2389</v>
      </c>
      <c r="F63" s="282" t="s">
        <v>13177</v>
      </c>
      <c r="H63" s="209" t="s">
        <v>1510</v>
      </c>
      <c r="I63" s="209" t="s">
        <v>1511</v>
      </c>
      <c r="J63" s="231" t="str">
        <f t="shared" si="4"/>
        <v>GoldDegussa Sonne / Mond Goldhandel GmbH</v>
      </c>
      <c r="K63" s="231" t="str">
        <f t="shared" si="5"/>
        <v>GoldDegussa Sonne / Mond Goldhandel GmbH</v>
      </c>
    </row>
    <row r="64" spans="1:11">
      <c r="A64" s="209" t="s">
        <v>1098</v>
      </c>
      <c r="B64" s="209" t="s">
        <v>13698</v>
      </c>
      <c r="C64" s="209" t="s">
        <v>13698</v>
      </c>
      <c r="D64" s="209" t="s">
        <v>1061</v>
      </c>
      <c r="E64" s="209" t="s">
        <v>13699</v>
      </c>
      <c r="F64" s="282" t="s">
        <v>13177</v>
      </c>
      <c r="H64" s="209" t="s">
        <v>13734</v>
      </c>
      <c r="I64" s="209" t="s">
        <v>2520</v>
      </c>
      <c r="J64" s="231" t="str">
        <f t="shared" si="4"/>
        <v>GoldDijllah Gold Refinery FZC</v>
      </c>
      <c r="K64" s="231" t="str">
        <f t="shared" si="5"/>
        <v>GoldDijllah Gold Refinery FZC</v>
      </c>
    </row>
    <row r="65" spans="1:11">
      <c r="A65" s="209" t="s">
        <v>1098</v>
      </c>
      <c r="B65" s="209" t="s">
        <v>594</v>
      </c>
      <c r="C65" s="209" t="s">
        <v>2208</v>
      </c>
      <c r="D65" s="209" t="s">
        <v>1080</v>
      </c>
      <c r="E65" s="209" t="s">
        <v>653</v>
      </c>
      <c r="F65" s="282" t="s">
        <v>13177</v>
      </c>
      <c r="H65" s="209" t="s">
        <v>1540</v>
      </c>
      <c r="I65" s="209" t="s">
        <v>12818</v>
      </c>
      <c r="J65" s="231" t="str">
        <f t="shared" si="4"/>
        <v>GoldDo Sung Corporation</v>
      </c>
      <c r="K65" s="231" t="str">
        <f t="shared" si="5"/>
        <v>GoldDo Sung Corporation</v>
      </c>
    </row>
    <row r="66" spans="1:11">
      <c r="A66" s="209" t="s">
        <v>1098</v>
      </c>
      <c r="B66" s="209" t="s">
        <v>15281</v>
      </c>
      <c r="C66" s="209" t="s">
        <v>15281</v>
      </c>
      <c r="D66" s="209" t="s">
        <v>1069</v>
      </c>
      <c r="E66" s="209" t="s">
        <v>15282</v>
      </c>
      <c r="F66" s="282" t="s">
        <v>13177</v>
      </c>
      <c r="H66" s="209" t="s">
        <v>15283</v>
      </c>
      <c r="I66" s="209" t="s">
        <v>13544</v>
      </c>
      <c r="J66" s="231" t="str">
        <f t="shared" si="4"/>
        <v>GoldDongwu Gold Group</v>
      </c>
      <c r="K66" s="231" t="str">
        <f t="shared" si="5"/>
        <v>GoldDongwu Gold Group</v>
      </c>
    </row>
    <row r="67" spans="1:11">
      <c r="A67" s="209" t="s">
        <v>1098</v>
      </c>
      <c r="B67" s="209" t="s">
        <v>36</v>
      </c>
      <c r="C67" s="209" t="s">
        <v>2208</v>
      </c>
      <c r="D67" s="209" t="s">
        <v>1080</v>
      </c>
      <c r="E67" s="209" t="s">
        <v>653</v>
      </c>
      <c r="F67" s="282" t="s">
        <v>13177</v>
      </c>
      <c r="H67" s="209" t="s">
        <v>1540</v>
      </c>
      <c r="I67" s="209" t="s">
        <v>12818</v>
      </c>
      <c r="J67" s="231" t="str">
        <f t="shared" si="4"/>
        <v>GoldDosung metal</v>
      </c>
      <c r="K67" s="231" t="str">
        <f t="shared" si="5"/>
        <v>GoldDosung metal</v>
      </c>
    </row>
    <row r="68" spans="1:11">
      <c r="A68" s="209" t="s">
        <v>1098</v>
      </c>
      <c r="B68" s="209" t="s">
        <v>877</v>
      </c>
      <c r="C68" s="209" t="s">
        <v>877</v>
      </c>
      <c r="D68" s="209" t="s">
        <v>1077</v>
      </c>
      <c r="E68" s="209" t="s">
        <v>654</v>
      </c>
      <c r="F68" s="282" t="s">
        <v>13177</v>
      </c>
      <c r="H68" s="209" t="s">
        <v>1541</v>
      </c>
      <c r="I68" s="209" t="s">
        <v>1542</v>
      </c>
      <c r="J68" s="231" t="str">
        <f t="shared" si="4"/>
        <v>GoldDowa</v>
      </c>
      <c r="K68" s="231" t="str">
        <f t="shared" si="5"/>
        <v>GoldDowa</v>
      </c>
    </row>
    <row r="69" spans="1:11">
      <c r="A69" s="209" t="s">
        <v>1098</v>
      </c>
      <c r="B69" s="209" t="s">
        <v>1543</v>
      </c>
      <c r="C69" s="209" t="s">
        <v>877</v>
      </c>
      <c r="D69" s="209" t="s">
        <v>1077</v>
      </c>
      <c r="E69" s="209" t="s">
        <v>654</v>
      </c>
      <c r="F69" s="282" t="s">
        <v>13177</v>
      </c>
      <c r="H69" s="209" t="s">
        <v>1541</v>
      </c>
      <c r="I69" s="209" t="s">
        <v>1542</v>
      </c>
      <c r="J69" s="231" t="str">
        <f t="shared" si="4"/>
        <v>GoldDowa Kogyo k.k.</v>
      </c>
      <c r="K69" s="231" t="str">
        <f t="shared" si="5"/>
        <v>GoldDowa Kogyo k.k.</v>
      </c>
    </row>
    <row r="70" spans="1:11">
      <c r="A70" s="209" t="s">
        <v>1098</v>
      </c>
      <c r="B70" s="209" t="s">
        <v>1544</v>
      </c>
      <c r="C70" s="209" t="s">
        <v>877</v>
      </c>
      <c r="D70" s="209" t="s">
        <v>1077</v>
      </c>
      <c r="E70" s="209" t="s">
        <v>654</v>
      </c>
      <c r="F70" s="282" t="s">
        <v>13177</v>
      </c>
      <c r="H70" s="209" t="s">
        <v>1541</v>
      </c>
      <c r="I70" s="209" t="s">
        <v>1542</v>
      </c>
      <c r="J70" s="231" t="str">
        <f t="shared" si="4"/>
        <v>GoldDowa Metalmine Co. Ltd</v>
      </c>
      <c r="K70" s="231" t="str">
        <f t="shared" si="5"/>
        <v>GoldDowa Metalmine Co. Ltd</v>
      </c>
    </row>
    <row r="71" spans="1:11">
      <c r="A71" s="209" t="s">
        <v>1098</v>
      </c>
      <c r="B71" s="209" t="s">
        <v>1545</v>
      </c>
      <c r="C71" s="209" t="s">
        <v>877</v>
      </c>
      <c r="D71" s="209" t="s">
        <v>1077</v>
      </c>
      <c r="E71" s="209" t="s">
        <v>654</v>
      </c>
      <c r="F71" s="282" t="s">
        <v>13177</v>
      </c>
      <c r="H71" s="209" t="s">
        <v>1541</v>
      </c>
      <c r="I71" s="209" t="s">
        <v>1542</v>
      </c>
      <c r="J71" s="231" t="str">
        <f t="shared" si="4"/>
        <v>GoldDowa Metals &amp; Mining Co. Ltd</v>
      </c>
      <c r="K71" s="231" t="str">
        <f t="shared" si="5"/>
        <v>GoldDowa Metals &amp; Mining Co. Ltd</v>
      </c>
    </row>
    <row r="72" spans="1:11">
      <c r="A72" s="209" t="s">
        <v>1098</v>
      </c>
      <c r="B72" s="209" t="s">
        <v>2208</v>
      </c>
      <c r="C72" s="209" t="s">
        <v>2208</v>
      </c>
      <c r="D72" s="209" t="s">
        <v>1080</v>
      </c>
      <c r="E72" s="209" t="s">
        <v>653</v>
      </c>
      <c r="F72" s="282" t="s">
        <v>13177</v>
      </c>
      <c r="H72" s="209" t="s">
        <v>1540</v>
      </c>
      <c r="I72" s="209" t="s">
        <v>12818</v>
      </c>
      <c r="J72" s="231" t="str">
        <f t="shared" si="4"/>
        <v>GoldDSC (Do Sung Corporation)</v>
      </c>
      <c r="K72" s="231" t="str">
        <f t="shared" si="5"/>
        <v>GoldDSC (Do Sung Corporation)</v>
      </c>
    </row>
    <row r="73" spans="1:11">
      <c r="A73" s="209" t="s">
        <v>1098</v>
      </c>
      <c r="B73" s="209" t="s">
        <v>13747</v>
      </c>
      <c r="C73" s="209" t="s">
        <v>13747</v>
      </c>
      <c r="D73" s="209" t="s">
        <v>1077</v>
      </c>
      <c r="E73" s="209" t="s">
        <v>384</v>
      </c>
      <c r="F73" s="282" t="s">
        <v>13177</v>
      </c>
      <c r="H73" s="209" t="s">
        <v>1546</v>
      </c>
      <c r="I73" s="209" t="s">
        <v>1547</v>
      </c>
      <c r="J73" s="231" t="str">
        <f t="shared" si="4"/>
        <v>GoldEco-System Recycling Co., Ltd. East Plant</v>
      </c>
      <c r="K73" s="231" t="str">
        <f t="shared" si="5"/>
        <v>GoldEco-System Recycling Co., Ltd. East Plant</v>
      </c>
    </row>
    <row r="74" spans="1:11">
      <c r="A74" s="209" t="s">
        <v>1098</v>
      </c>
      <c r="B74" s="209" t="s">
        <v>13748</v>
      </c>
      <c r="C74" s="209" t="s">
        <v>13748</v>
      </c>
      <c r="D74" s="209" t="s">
        <v>1077</v>
      </c>
      <c r="E74" s="209" t="s">
        <v>13768</v>
      </c>
      <c r="F74" s="282" t="s">
        <v>13177</v>
      </c>
      <c r="H74" s="209" t="s">
        <v>13782</v>
      </c>
      <c r="I74" s="209" t="s">
        <v>1542</v>
      </c>
      <c r="J74" s="231" t="str">
        <f t="shared" si="4"/>
        <v>GoldEco-System Recycling Co., Ltd. North Plant</v>
      </c>
      <c r="K74" s="231" t="str">
        <f t="shared" si="5"/>
        <v>GoldEco-System Recycling Co., Ltd. North Plant</v>
      </c>
    </row>
    <row r="75" spans="1:11">
      <c r="A75" s="209" t="s">
        <v>1098</v>
      </c>
      <c r="B75" s="209" t="s">
        <v>13749</v>
      </c>
      <c r="C75" s="209" t="s">
        <v>13749</v>
      </c>
      <c r="D75" s="209" t="s">
        <v>1077</v>
      </c>
      <c r="E75" s="209" t="s">
        <v>13769</v>
      </c>
      <c r="F75" s="282" t="s">
        <v>13177</v>
      </c>
      <c r="H75" s="209" t="s">
        <v>6634</v>
      </c>
      <c r="I75" s="209" t="s">
        <v>6634</v>
      </c>
      <c r="J75" s="231" t="str">
        <f t="shared" si="4"/>
        <v>GoldEco-System Recycling Co., Ltd. West Plant</v>
      </c>
      <c r="K75" s="231" t="str">
        <f t="shared" si="5"/>
        <v>GoldEco-System Recycling Co., Ltd. West Plant</v>
      </c>
    </row>
    <row r="76" spans="1:11">
      <c r="A76" s="209" t="s">
        <v>1098</v>
      </c>
      <c r="B76" s="209" t="s">
        <v>13750</v>
      </c>
      <c r="C76" s="209" t="s">
        <v>880</v>
      </c>
      <c r="D76" s="209" t="s">
        <v>854</v>
      </c>
      <c r="E76" s="209" t="s">
        <v>671</v>
      </c>
      <c r="F76" s="282" t="s">
        <v>13177</v>
      </c>
      <c r="H76" s="209" t="s">
        <v>1570</v>
      </c>
      <c r="I76" s="209" t="s">
        <v>9890</v>
      </c>
      <c r="J76" s="231" t="str">
        <f t="shared" si="4"/>
        <v>GoldEkaterinburg</v>
      </c>
      <c r="K76" s="231" t="str">
        <f t="shared" si="5"/>
        <v>GoldEkaterinburg</v>
      </c>
    </row>
    <row r="77" spans="1:11">
      <c r="A77" s="209" t="s">
        <v>1098</v>
      </c>
      <c r="B77" s="209" t="s">
        <v>15598</v>
      </c>
      <c r="C77" s="209" t="s">
        <v>15598</v>
      </c>
      <c r="D77" s="209" t="s">
        <v>2383</v>
      </c>
      <c r="E77" s="209" t="s">
        <v>15599</v>
      </c>
      <c r="F77" s="282" t="s">
        <v>13177</v>
      </c>
      <c r="H77" s="209" t="s">
        <v>15600</v>
      </c>
      <c r="I77" s="209" t="s">
        <v>11441</v>
      </c>
      <c r="J77" s="231" t="str">
        <f t="shared" si="4"/>
        <v>GoldElite Industech Co., Ltd.</v>
      </c>
      <c r="K77" s="231" t="str">
        <f t="shared" si="5"/>
        <v>GoldElite Industech Co., Ltd.</v>
      </c>
    </row>
    <row r="78" spans="1:11">
      <c r="A78" s="209" t="s">
        <v>1098</v>
      </c>
      <c r="B78" s="209" t="s">
        <v>14919</v>
      </c>
      <c r="C78" s="209" t="s">
        <v>14919</v>
      </c>
      <c r="D78" s="209" t="s">
        <v>1075</v>
      </c>
      <c r="E78" s="209" t="s">
        <v>14920</v>
      </c>
      <c r="F78" s="282" t="s">
        <v>13177</v>
      </c>
      <c r="H78" s="209" t="s">
        <v>14979</v>
      </c>
      <c r="I78" s="209" t="s">
        <v>15389</v>
      </c>
      <c r="J78" s="231" t="str">
        <f t="shared" si="4"/>
        <v>GoldEmerald Jewel Industry India Limited (Unit 1)</v>
      </c>
      <c r="K78" s="231" t="str">
        <f t="shared" si="5"/>
        <v>GoldEmerald Jewel Industry India Limited (Unit 1)</v>
      </c>
    </row>
    <row r="79" spans="1:11">
      <c r="A79" s="209" t="s">
        <v>1098</v>
      </c>
      <c r="B79" s="209" t="s">
        <v>14921</v>
      </c>
      <c r="C79" s="209" t="s">
        <v>14921</v>
      </c>
      <c r="D79" s="209" t="s">
        <v>1075</v>
      </c>
      <c r="E79" s="209" t="s">
        <v>14922</v>
      </c>
      <c r="F79" s="282" t="s">
        <v>13177</v>
      </c>
      <c r="H79" s="209" t="s">
        <v>14979</v>
      </c>
      <c r="I79" t="s">
        <v>15389</v>
      </c>
      <c r="J79" s="231" t="str">
        <f t="shared" si="4"/>
        <v>GoldEmerald Jewel Industry India Limited (Unit 2)</v>
      </c>
      <c r="K79" s="231" t="str">
        <f t="shared" si="5"/>
        <v>GoldEmerald Jewel Industry India Limited (Unit 2)</v>
      </c>
    </row>
    <row r="80" spans="1:11">
      <c r="A80" s="209" t="s">
        <v>1098</v>
      </c>
      <c r="B80" s="209" t="s">
        <v>14923</v>
      </c>
      <c r="C80" s="209" t="s">
        <v>14923</v>
      </c>
      <c r="D80" s="209" t="s">
        <v>1075</v>
      </c>
      <c r="E80" s="209" t="s">
        <v>14924</v>
      </c>
      <c r="F80" s="282" t="s">
        <v>13177</v>
      </c>
      <c r="H80" s="209" t="s">
        <v>14979</v>
      </c>
      <c r="I80" s="209" t="s">
        <v>15389</v>
      </c>
      <c r="J80" s="231" t="str">
        <f t="shared" si="4"/>
        <v>GoldEmerald Jewel Industry India Limited (Unit 3)</v>
      </c>
      <c r="K80" s="231" t="str">
        <f t="shared" si="5"/>
        <v>GoldEmerald Jewel Industry India Limited (Unit 3)</v>
      </c>
    </row>
    <row r="81" spans="1:11">
      <c r="A81" s="209" t="s">
        <v>1098</v>
      </c>
      <c r="B81" s="209" t="s">
        <v>14925</v>
      </c>
      <c r="C81" s="209" t="s">
        <v>14925</v>
      </c>
      <c r="D81" s="209" t="s">
        <v>1075</v>
      </c>
      <c r="E81" s="209" t="s">
        <v>14926</v>
      </c>
      <c r="F81" s="282" t="s">
        <v>13177</v>
      </c>
      <c r="H81" s="209" t="s">
        <v>14979</v>
      </c>
      <c r="I81" s="209" t="s">
        <v>15389</v>
      </c>
      <c r="J81" s="231" t="str">
        <f t="shared" si="4"/>
        <v>GoldEmerald Jewel Industry India Limited (Unit 4)</v>
      </c>
      <c r="K81" s="231" t="str">
        <f t="shared" si="5"/>
        <v>GoldEmerald Jewel Industry India Limited (Unit 4)</v>
      </c>
    </row>
    <row r="82" spans="1:11">
      <c r="A82" s="209" t="s">
        <v>1098</v>
      </c>
      <c r="B82" s="209" t="s">
        <v>1669</v>
      </c>
      <c r="C82" s="209" t="s">
        <v>1669</v>
      </c>
      <c r="D82" s="209" t="s">
        <v>1061</v>
      </c>
      <c r="E82" s="209" t="s">
        <v>1670</v>
      </c>
      <c r="F82" s="282" t="s">
        <v>13177</v>
      </c>
      <c r="H82" s="209" t="s">
        <v>1668</v>
      </c>
      <c r="I82" s="209" t="s">
        <v>2524</v>
      </c>
      <c r="J82" s="231" t="str">
        <f t="shared" si="4"/>
        <v>GoldEmirates Gold DMCC</v>
      </c>
      <c r="K82" s="231" t="str">
        <f t="shared" si="5"/>
        <v>GoldEmirates Gold DMCC</v>
      </c>
    </row>
    <row r="83" spans="1:11">
      <c r="A83" s="209" t="s">
        <v>1098</v>
      </c>
      <c r="B83" s="209" t="s">
        <v>2447</v>
      </c>
      <c r="C83" s="209" t="s">
        <v>882</v>
      </c>
      <c r="D83" s="209" t="s">
        <v>854</v>
      </c>
      <c r="E83" s="209" t="s">
        <v>693</v>
      </c>
      <c r="F83" s="282" t="s">
        <v>13177</v>
      </c>
      <c r="H83" s="209" t="s">
        <v>1596</v>
      </c>
      <c r="I83" s="209" t="s">
        <v>9839</v>
      </c>
      <c r="J83" s="231" t="str">
        <f t="shared" ref="J83:J146" si="6">A83&amp;B83</f>
        <v>GoldFederal State Unitary Enterprise Moscow Special Processing Plant (FSUE MZSS)</v>
      </c>
      <c r="K83" s="231" t="str">
        <f t="shared" ref="K83:K146" si="7">A83&amp;B83</f>
        <v>GoldFederal State Unitary Enterprise Moscow Special Processing Plant (FSUE MZSS)</v>
      </c>
    </row>
    <row r="84" spans="1:11">
      <c r="A84" s="209" t="s">
        <v>1098</v>
      </c>
      <c r="B84" s="209" t="s">
        <v>1351</v>
      </c>
      <c r="C84" s="209" t="s">
        <v>1351</v>
      </c>
      <c r="D84" s="209" t="s">
        <v>866</v>
      </c>
      <c r="E84" s="209" t="s">
        <v>1352</v>
      </c>
      <c r="F84" s="282" t="s">
        <v>13177</v>
      </c>
      <c r="H84" s="209" t="s">
        <v>1662</v>
      </c>
      <c r="I84" s="209" t="s">
        <v>1663</v>
      </c>
      <c r="J84" s="231" t="str">
        <f t="shared" si="6"/>
        <v>GoldFidelity Printers and Refiners Ltd.</v>
      </c>
      <c r="K84" s="231" t="str">
        <f t="shared" si="7"/>
        <v>GoldFidelity Printers and Refiners Ltd.</v>
      </c>
    </row>
    <row r="85" spans="1:11">
      <c r="A85" s="209" t="s">
        <v>1098</v>
      </c>
      <c r="B85" s="209" t="s">
        <v>878</v>
      </c>
      <c r="C85" s="209" t="s">
        <v>14927</v>
      </c>
      <c r="D85" s="209" t="s">
        <v>854</v>
      </c>
      <c r="E85" s="209" t="s">
        <v>655</v>
      </c>
      <c r="F85" s="282" t="s">
        <v>13177</v>
      </c>
      <c r="H85" s="209" t="s">
        <v>1548</v>
      </c>
      <c r="I85" s="209" t="s">
        <v>9952</v>
      </c>
      <c r="J85" s="231" t="str">
        <f t="shared" si="6"/>
        <v>GoldFSE Novosibirsk Refinery</v>
      </c>
      <c r="K85" s="231" t="str">
        <f t="shared" si="7"/>
        <v>GoldFSE Novosibirsk Refinery</v>
      </c>
    </row>
    <row r="86" spans="1:11">
      <c r="A86" s="209" t="s">
        <v>1098</v>
      </c>
      <c r="B86" s="209" t="s">
        <v>13700</v>
      </c>
      <c r="C86" s="209" t="s">
        <v>13700</v>
      </c>
      <c r="D86" s="209" t="s">
        <v>1061</v>
      </c>
      <c r="E86" s="209" t="s">
        <v>13701</v>
      </c>
      <c r="F86" s="282" t="s">
        <v>13177</v>
      </c>
      <c r="H86" s="209" t="s">
        <v>13735</v>
      </c>
      <c r="I86" s="209" t="s">
        <v>2522</v>
      </c>
      <c r="J86" s="231" t="str">
        <f t="shared" si="6"/>
        <v>GoldFujairah Gold FZC</v>
      </c>
      <c r="K86" s="231" t="str">
        <f t="shared" si="7"/>
        <v>GoldFujairah Gold FZC</v>
      </c>
    </row>
    <row r="87" spans="1:11">
      <c r="A87" s="209" t="s">
        <v>1098</v>
      </c>
      <c r="B87" s="209" t="s">
        <v>15284</v>
      </c>
      <c r="C87" s="209" t="s">
        <v>13700</v>
      </c>
      <c r="D87" s="209" t="s">
        <v>1061</v>
      </c>
      <c r="E87" s="209" t="s">
        <v>13701</v>
      </c>
      <c r="F87" s="282" t="s">
        <v>13177</v>
      </c>
      <c r="H87" s="209" t="s">
        <v>13735</v>
      </c>
      <c r="I87" s="209" t="s">
        <v>2522</v>
      </c>
      <c r="J87" s="231" t="str">
        <f t="shared" si="6"/>
        <v>GoldFujhara Refinery</v>
      </c>
      <c r="K87" s="231" t="str">
        <f t="shared" si="7"/>
        <v>GoldFujhara Refinery</v>
      </c>
    </row>
    <row r="88" spans="1:11">
      <c r="A88" s="209" t="s">
        <v>1098</v>
      </c>
      <c r="B88" s="209" t="s">
        <v>21</v>
      </c>
      <c r="C88" s="209" t="s">
        <v>2448</v>
      </c>
      <c r="D88" s="209" t="s">
        <v>1069</v>
      </c>
      <c r="E88" s="209" t="s">
        <v>727</v>
      </c>
      <c r="F88" s="282" t="s">
        <v>13177</v>
      </c>
      <c r="H88" s="209" t="s">
        <v>1655</v>
      </c>
      <c r="I88" s="209" t="s">
        <v>13530</v>
      </c>
      <c r="J88" s="231" t="str">
        <f t="shared" si="6"/>
        <v>GoldFujian Zijin mining stock company gold smelter</v>
      </c>
      <c r="K88" s="231" t="str">
        <f t="shared" si="7"/>
        <v>GoldFujian Zijin mining stock company gold smelter</v>
      </c>
    </row>
    <row r="89" spans="1:11">
      <c r="A89" s="209" t="s">
        <v>1098</v>
      </c>
      <c r="B89" s="209" t="s">
        <v>15671</v>
      </c>
      <c r="C89" s="209" t="s">
        <v>15671</v>
      </c>
      <c r="D89" s="209" t="s">
        <v>13050</v>
      </c>
      <c r="E89" s="209" t="s">
        <v>15672</v>
      </c>
      <c r="F89" s="282" t="s">
        <v>13177</v>
      </c>
      <c r="H89" s="209" t="s">
        <v>13785</v>
      </c>
      <c r="I89" s="209" t="s">
        <v>10012</v>
      </c>
      <c r="J89" s="231" t="str">
        <f t="shared" si="6"/>
        <v>GoldGasabo Gold Refinery Ltd</v>
      </c>
      <c r="K89" s="231" t="str">
        <f t="shared" si="7"/>
        <v>GoldGasabo Gold Refinery Ltd</v>
      </c>
    </row>
    <row r="90" spans="1:11">
      <c r="A90" s="209" t="s">
        <v>1098</v>
      </c>
      <c r="B90" s="209" t="s">
        <v>15601</v>
      </c>
      <c r="C90" s="209" t="s">
        <v>15601</v>
      </c>
      <c r="D90" s="209" t="s">
        <v>13079</v>
      </c>
      <c r="E90" s="209" t="s">
        <v>15602</v>
      </c>
      <c r="F90" s="282" t="s">
        <v>13177</v>
      </c>
      <c r="H90" s="209" t="s">
        <v>15603</v>
      </c>
      <c r="I90" s="209" t="s">
        <v>11491</v>
      </c>
      <c r="J90" s="231" t="str">
        <f t="shared" si="6"/>
        <v>GoldGG Refinery Ltd.</v>
      </c>
      <c r="K90" s="231" t="str">
        <f t="shared" si="7"/>
        <v>GoldGG Refinery Ltd.</v>
      </c>
    </row>
    <row r="91" spans="1:11">
      <c r="A91" s="209" t="s">
        <v>1098</v>
      </c>
      <c r="B91" s="209" t="s">
        <v>15285</v>
      </c>
      <c r="C91" s="209" t="s">
        <v>15285</v>
      </c>
      <c r="D91" s="209" t="s">
        <v>1075</v>
      </c>
      <c r="E91" s="209" t="s">
        <v>2248</v>
      </c>
      <c r="F91" s="282" t="s">
        <v>13177</v>
      </c>
      <c r="H91" s="209" t="s">
        <v>2249</v>
      </c>
      <c r="I91" s="209" t="s">
        <v>15380</v>
      </c>
      <c r="J91" s="231" t="str">
        <f t="shared" si="6"/>
        <v>GoldGGC Gujrat Gold Centre Pvt. Ltd.</v>
      </c>
      <c r="K91" s="231" t="str">
        <f t="shared" si="7"/>
        <v>GoldGGC Gujrat Gold Centre Pvt. Ltd.</v>
      </c>
    </row>
    <row r="92" spans="1:11">
      <c r="A92" s="209" t="s">
        <v>1098</v>
      </c>
      <c r="B92" s="209" t="s">
        <v>15286</v>
      </c>
      <c r="C92" s="209" t="s">
        <v>15286</v>
      </c>
      <c r="D92" s="209" t="s">
        <v>12931</v>
      </c>
      <c r="E92" s="209" t="s">
        <v>15287</v>
      </c>
      <c r="F92" s="282" t="s">
        <v>13177</v>
      </c>
      <c r="H92" s="209" t="s">
        <v>15288</v>
      </c>
      <c r="I92" s="209" t="s">
        <v>3908</v>
      </c>
      <c r="J92" s="231" t="str">
        <f t="shared" si="6"/>
        <v>GoldGold by Gold Colombia</v>
      </c>
      <c r="K92" s="231" t="str">
        <f t="shared" si="7"/>
        <v>GoldGold by Gold Colombia</v>
      </c>
    </row>
    <row r="93" spans="1:11">
      <c r="A93" s="209" t="s">
        <v>1098</v>
      </c>
      <c r="B93" s="209" t="s">
        <v>13751</v>
      </c>
      <c r="C93" s="209" t="s">
        <v>13751</v>
      </c>
      <c r="D93" s="209" t="s">
        <v>12958</v>
      </c>
      <c r="E93" s="209" t="s">
        <v>13770</v>
      </c>
      <c r="F93" s="282" t="s">
        <v>13177</v>
      </c>
      <c r="H93" s="209" t="s">
        <v>13934</v>
      </c>
      <c r="I93" s="209" t="s">
        <v>5519</v>
      </c>
      <c r="J93" s="231" t="str">
        <f t="shared" si="6"/>
        <v>GoldGold Coast Refinery</v>
      </c>
      <c r="K93" s="231" t="str">
        <f t="shared" si="7"/>
        <v>GoldGold Coast Refinery</v>
      </c>
    </row>
    <row r="94" spans="1:11">
      <c r="A94" s="209" t="s">
        <v>1098</v>
      </c>
      <c r="B94" s="209" t="s">
        <v>22</v>
      </c>
      <c r="C94" s="209" t="s">
        <v>14918</v>
      </c>
      <c r="D94" s="209" t="s">
        <v>1069</v>
      </c>
      <c r="E94" s="209" t="s">
        <v>715</v>
      </c>
      <c r="F94" s="282" t="s">
        <v>13177</v>
      </c>
      <c r="H94" s="209" t="s">
        <v>1621</v>
      </c>
      <c r="I94" s="209" t="s">
        <v>13532</v>
      </c>
      <c r="J94" s="231" t="str">
        <f t="shared" si="6"/>
        <v>GoldGold Mining in Shandong (Laizhou) Limited Company</v>
      </c>
      <c r="K94" s="231" t="str">
        <f t="shared" si="7"/>
        <v>GoldGold Mining in Shandong (Laizhou) Limited Company</v>
      </c>
    </row>
    <row r="95" spans="1:11">
      <c r="A95" s="209" t="s">
        <v>1098</v>
      </c>
      <c r="B95" s="209" t="s">
        <v>2448</v>
      </c>
      <c r="C95" s="209" t="s">
        <v>2448</v>
      </c>
      <c r="D95" s="209" t="s">
        <v>1069</v>
      </c>
      <c r="E95" s="209" t="s">
        <v>727</v>
      </c>
      <c r="F95" s="282" t="s">
        <v>13177</v>
      </c>
      <c r="H95" s="209" t="s">
        <v>1655</v>
      </c>
      <c r="I95" s="209" t="s">
        <v>13530</v>
      </c>
      <c r="J95" s="231" t="str">
        <f t="shared" si="6"/>
        <v>GoldGold Refinery of Zijin Mining Group Co., Ltd.</v>
      </c>
      <c r="K95" s="231" t="str">
        <f t="shared" si="7"/>
        <v>GoldGold Refinery of Zijin Mining Group Co., Ltd.</v>
      </c>
    </row>
    <row r="96" spans="1:11">
      <c r="A96" s="209" t="s">
        <v>1098</v>
      </c>
      <c r="B96" s="209" t="s">
        <v>1633</v>
      </c>
      <c r="C96" s="209" t="s">
        <v>2169</v>
      </c>
      <c r="D96" s="209" t="s">
        <v>1069</v>
      </c>
      <c r="E96" s="209" t="s">
        <v>714</v>
      </c>
      <c r="F96" s="282" t="s">
        <v>13177</v>
      </c>
      <c r="H96" s="209" t="s">
        <v>1625</v>
      </c>
      <c r="I96" s="209" t="s">
        <v>13538</v>
      </c>
      <c r="J96" s="231" t="str">
        <f t="shared" si="6"/>
        <v>GoldGreat Wall Precious Metals Co,. LTD.</v>
      </c>
      <c r="K96" s="231" t="str">
        <f t="shared" si="7"/>
        <v>GoldGreat Wall Precious Metals Co,. LTD.</v>
      </c>
    </row>
    <row r="97" spans="1:11">
      <c r="A97" s="209" t="s">
        <v>1098</v>
      </c>
      <c r="B97" s="209" t="s">
        <v>2169</v>
      </c>
      <c r="C97" s="209" t="s">
        <v>2169</v>
      </c>
      <c r="D97" s="209" t="s">
        <v>1069</v>
      </c>
      <c r="E97" s="209" t="s">
        <v>714</v>
      </c>
      <c r="F97" s="282" t="s">
        <v>13177</v>
      </c>
      <c r="H97" s="209" t="s">
        <v>1625</v>
      </c>
      <c r="I97" s="209" t="s">
        <v>13538</v>
      </c>
      <c r="J97" s="231" t="str">
        <f t="shared" si="6"/>
        <v>GoldGreat Wall Precious Metals Co., Ltd. of CBPM</v>
      </c>
      <c r="K97" s="231" t="str">
        <f t="shared" si="7"/>
        <v>GoldGreat Wall Precious Metals Co., Ltd. of CBPM</v>
      </c>
    </row>
    <row r="98" spans="1:11">
      <c r="A98" s="209" t="s">
        <v>1098</v>
      </c>
      <c r="B98" s="209" t="s">
        <v>1658</v>
      </c>
      <c r="C98" s="209" t="s">
        <v>657</v>
      </c>
      <c r="D98" s="209" t="s">
        <v>1069</v>
      </c>
      <c r="E98" s="209" t="s">
        <v>658</v>
      </c>
      <c r="F98" s="282" t="s">
        <v>13177</v>
      </c>
      <c r="H98" s="209" t="s">
        <v>1657</v>
      </c>
      <c r="I98" s="209" t="s">
        <v>13536</v>
      </c>
      <c r="J98" s="231" t="str">
        <f t="shared" si="6"/>
        <v>GoldGuangdong Gaoyao Co</v>
      </c>
      <c r="K98" s="231" t="str">
        <f t="shared" si="7"/>
        <v>GoldGuangdong Gaoyao Co</v>
      </c>
    </row>
    <row r="99" spans="1:11">
      <c r="A99" s="209" t="s">
        <v>1098</v>
      </c>
      <c r="B99" s="209" t="s">
        <v>657</v>
      </c>
      <c r="C99" s="209" t="s">
        <v>657</v>
      </c>
      <c r="D99" s="209" t="s">
        <v>1069</v>
      </c>
      <c r="E99" s="209" t="s">
        <v>658</v>
      </c>
      <c r="F99" s="282" t="s">
        <v>13177</v>
      </c>
      <c r="H99" s="209" t="s">
        <v>1657</v>
      </c>
      <c r="I99" s="209" t="s">
        <v>13536</v>
      </c>
      <c r="J99" s="231" t="str">
        <f t="shared" si="6"/>
        <v>GoldGuangdong Jinding Gold Limited</v>
      </c>
      <c r="K99" s="231" t="str">
        <f t="shared" si="7"/>
        <v>GoldGuangdong Jinding Gold Limited</v>
      </c>
    </row>
    <row r="100" spans="1:11">
      <c r="A100" s="209" t="s">
        <v>1098</v>
      </c>
      <c r="B100" s="209" t="s">
        <v>2247</v>
      </c>
      <c r="C100" s="209" t="s">
        <v>15285</v>
      </c>
      <c r="D100" s="209" t="s">
        <v>1075</v>
      </c>
      <c r="E100" s="209" t="s">
        <v>2248</v>
      </c>
      <c r="F100" s="282" t="s">
        <v>13177</v>
      </c>
      <c r="H100" s="209" t="s">
        <v>2249</v>
      </c>
      <c r="I100" s="209" t="s">
        <v>15380</v>
      </c>
      <c r="J100" s="231" t="str">
        <f t="shared" si="6"/>
        <v>GoldGujarat Gold Centre</v>
      </c>
      <c r="K100" s="231" t="str">
        <f t="shared" si="7"/>
        <v>GoldGujarat Gold Centre</v>
      </c>
    </row>
    <row r="101" spans="1:11">
      <c r="A101" s="209" t="s">
        <v>1098</v>
      </c>
      <c r="B101" s="209" t="s">
        <v>1550</v>
      </c>
      <c r="C101" s="209" t="s">
        <v>1550</v>
      </c>
      <c r="D101" s="209" t="s">
        <v>1069</v>
      </c>
      <c r="E101" s="209" t="s">
        <v>1551</v>
      </c>
      <c r="F101" s="282" t="s">
        <v>13177</v>
      </c>
      <c r="H101" s="209" t="s">
        <v>1552</v>
      </c>
      <c r="I101" s="209" t="s">
        <v>13532</v>
      </c>
      <c r="J101" s="231" t="str">
        <f t="shared" si="6"/>
        <v>GoldGuoda Safina High-Tech Environmental Refinery Co., Ltd.</v>
      </c>
      <c r="K101" s="231" t="str">
        <f t="shared" si="7"/>
        <v>GoldGuoda Safina High-Tech Environmental Refinery Co., Ltd.</v>
      </c>
    </row>
    <row r="102" spans="1:11">
      <c r="A102" s="209" t="s">
        <v>1098</v>
      </c>
      <c r="B102" s="209" t="s">
        <v>381</v>
      </c>
      <c r="C102" s="209" t="s">
        <v>381</v>
      </c>
      <c r="D102" s="209" t="s">
        <v>1069</v>
      </c>
      <c r="E102" s="209" t="s">
        <v>382</v>
      </c>
      <c r="F102" s="282" t="s">
        <v>13177</v>
      </c>
      <c r="H102" s="209" t="s">
        <v>1554</v>
      </c>
      <c r="I102" s="209" t="s">
        <v>13528</v>
      </c>
      <c r="J102" s="231" t="str">
        <f t="shared" si="6"/>
        <v>GoldHangzhou Fuchunjiang Smelting Co., Ltd.</v>
      </c>
      <c r="K102" s="231" t="str">
        <f t="shared" si="7"/>
        <v>GoldHangzhou Fuchunjiang Smelting Co., Ltd.</v>
      </c>
    </row>
    <row r="103" spans="1:11">
      <c r="A103" s="209" t="s">
        <v>1098</v>
      </c>
      <c r="B103" s="209" t="s">
        <v>2449</v>
      </c>
      <c r="C103" s="209" t="s">
        <v>13752</v>
      </c>
      <c r="D103" s="209" t="s">
        <v>1080</v>
      </c>
      <c r="E103" s="209" t="s">
        <v>2450</v>
      </c>
      <c r="F103" s="282" t="s">
        <v>13177</v>
      </c>
      <c r="H103" s="209" t="s">
        <v>2451</v>
      </c>
      <c r="I103" s="209" t="s">
        <v>12813</v>
      </c>
      <c r="J103" s="231" t="str">
        <f t="shared" si="6"/>
        <v>GoldHeeSung Metal Ltd.</v>
      </c>
      <c r="K103" s="231" t="str">
        <f t="shared" si="7"/>
        <v>GoldHeeSung Metal Ltd.</v>
      </c>
    </row>
    <row r="104" spans="1:11">
      <c r="A104" s="209" t="s">
        <v>1098</v>
      </c>
      <c r="B104" s="209" t="s">
        <v>1008</v>
      </c>
      <c r="C104" s="209" t="s">
        <v>1008</v>
      </c>
      <c r="D104" s="209" t="s">
        <v>1070</v>
      </c>
      <c r="E104" s="209" t="s">
        <v>659</v>
      </c>
      <c r="F104" s="282" t="s">
        <v>13177</v>
      </c>
      <c r="H104" s="209" t="s">
        <v>1510</v>
      </c>
      <c r="I104" s="209" t="s">
        <v>1511</v>
      </c>
      <c r="J104" s="231" t="str">
        <f t="shared" si="6"/>
        <v>GoldHeimerle + Meule GmbH</v>
      </c>
      <c r="K104" s="231" t="str">
        <f t="shared" si="7"/>
        <v>GoldHeimerle + Meule GmbH</v>
      </c>
    </row>
    <row r="105" spans="1:11">
      <c r="A105" s="209" t="s">
        <v>1098</v>
      </c>
      <c r="B105" s="209" t="s">
        <v>13753</v>
      </c>
      <c r="C105" s="209" t="s">
        <v>1291</v>
      </c>
      <c r="D105" s="209" t="s">
        <v>1069</v>
      </c>
      <c r="E105" s="209" t="s">
        <v>726</v>
      </c>
      <c r="F105" s="282" t="s">
        <v>13177</v>
      </c>
      <c r="H105" s="209" t="s">
        <v>1652</v>
      </c>
      <c r="I105" s="209" t="s">
        <v>13533</v>
      </c>
      <c r="J105" s="231" t="str">
        <f t="shared" si="6"/>
        <v>GoldHenan Zhongyuan Gold Refinery Co., Ltd.</v>
      </c>
      <c r="K105" s="231" t="str">
        <f t="shared" si="7"/>
        <v>GoldHenan Zhongyuan Gold Refinery Co., Ltd.</v>
      </c>
    </row>
    <row r="106" spans="1:11">
      <c r="A106" s="209" t="s">
        <v>1098</v>
      </c>
      <c r="B106" s="209" t="s">
        <v>13754</v>
      </c>
      <c r="C106" s="209" t="s">
        <v>1291</v>
      </c>
      <c r="D106" s="209" t="s">
        <v>1069</v>
      </c>
      <c r="E106" s="209" t="s">
        <v>726</v>
      </c>
      <c r="F106" s="282" t="s">
        <v>13177</v>
      </c>
      <c r="H106" s="209" t="s">
        <v>1652</v>
      </c>
      <c r="I106" s="209" t="s">
        <v>13533</v>
      </c>
      <c r="J106" s="231" t="str">
        <f t="shared" si="6"/>
        <v>GoldHenan Zhongyuan Gold Smelter of Zhongjin Gold Co. Ltd.</v>
      </c>
      <c r="K106" s="231" t="str">
        <f t="shared" si="7"/>
        <v>GoldHenan Zhongyuan Gold Smelter of Zhongjin Gold Co. Ltd.</v>
      </c>
    </row>
    <row r="107" spans="1:11">
      <c r="A107" s="209" t="s">
        <v>1098</v>
      </c>
      <c r="B107" s="209" t="s">
        <v>13755</v>
      </c>
      <c r="C107" s="209" t="s">
        <v>1291</v>
      </c>
      <c r="D107" s="209" t="s">
        <v>1069</v>
      </c>
      <c r="E107" s="209" t="s">
        <v>726</v>
      </c>
      <c r="F107" s="282" t="s">
        <v>13177</v>
      </c>
      <c r="H107" s="209" t="s">
        <v>1652</v>
      </c>
      <c r="I107" s="209" t="s">
        <v>13533</v>
      </c>
      <c r="J107" s="231" t="str">
        <f t="shared" si="6"/>
        <v>GoldHenan Zhongyuan Gold Smelter of Zhongjin Gold Corporation Limited</v>
      </c>
      <c r="K107" s="231" t="str">
        <f t="shared" si="7"/>
        <v>GoldHenan Zhongyuan Gold Smelter of Zhongjin Gold Corporation Limited</v>
      </c>
    </row>
    <row r="108" spans="1:11">
      <c r="A108" s="209" t="s">
        <v>1098</v>
      </c>
      <c r="B108" s="209" t="s">
        <v>14928</v>
      </c>
      <c r="C108" s="209" t="s">
        <v>14928</v>
      </c>
      <c r="D108" s="209" t="s">
        <v>1070</v>
      </c>
      <c r="E108" s="209" t="s">
        <v>661</v>
      </c>
      <c r="F108" s="282" t="s">
        <v>13177</v>
      </c>
      <c r="H108" s="209" t="s">
        <v>1556</v>
      </c>
      <c r="I108" s="209" t="s">
        <v>4195</v>
      </c>
      <c r="J108" s="231" t="str">
        <f t="shared" si="6"/>
        <v>GoldHeraeus Germany GmbH Co. KG</v>
      </c>
      <c r="K108" s="231" t="str">
        <f t="shared" si="7"/>
        <v>GoldHeraeus Germany GmbH Co. KG</v>
      </c>
    </row>
    <row r="109" spans="1:11">
      <c r="A109" s="209" t="s">
        <v>1098</v>
      </c>
      <c r="B109" s="209" t="s">
        <v>51</v>
      </c>
      <c r="C109" s="209" t="s">
        <v>2452</v>
      </c>
      <c r="D109" s="209" t="s">
        <v>1069</v>
      </c>
      <c r="E109" s="209" t="s">
        <v>660</v>
      </c>
      <c r="F109" s="282" t="s">
        <v>13177</v>
      </c>
      <c r="H109" s="209" t="s">
        <v>1555</v>
      </c>
      <c r="I109" s="209" t="s">
        <v>15604</v>
      </c>
      <c r="J109" s="231" t="str">
        <f t="shared" si="6"/>
        <v>GoldHeraeus Ltd. Hong Kong</v>
      </c>
      <c r="K109" s="231" t="str">
        <f t="shared" si="7"/>
        <v>GoldHeraeus Ltd. Hong Kong</v>
      </c>
    </row>
    <row r="110" spans="1:11">
      <c r="A110" s="209" t="s">
        <v>1098</v>
      </c>
      <c r="B110" s="209" t="s">
        <v>2452</v>
      </c>
      <c r="C110" s="209" t="s">
        <v>2452</v>
      </c>
      <c r="D110" s="209" t="s">
        <v>1069</v>
      </c>
      <c r="E110" s="209" t="s">
        <v>660</v>
      </c>
      <c r="F110" s="282" t="s">
        <v>13177</v>
      </c>
      <c r="H110" s="209" t="s">
        <v>1555</v>
      </c>
      <c r="I110" s="209" t="s">
        <v>15604</v>
      </c>
      <c r="J110" s="231" t="str">
        <f t="shared" si="6"/>
        <v>GoldHeraeus Metals Hong Kong Ltd.</v>
      </c>
      <c r="K110" s="231" t="str">
        <f t="shared" si="7"/>
        <v>GoldHeraeus Metals Hong Kong Ltd.</v>
      </c>
    </row>
    <row r="111" spans="1:11">
      <c r="A111" s="209" t="s">
        <v>1098</v>
      </c>
      <c r="B111" s="209" t="s">
        <v>1193</v>
      </c>
      <c r="C111" s="209" t="s">
        <v>14928</v>
      </c>
      <c r="D111" s="209" t="s">
        <v>1070</v>
      </c>
      <c r="E111" s="209" t="s">
        <v>661</v>
      </c>
      <c r="F111" s="282" t="s">
        <v>13177</v>
      </c>
      <c r="H111" s="209" t="s">
        <v>1556</v>
      </c>
      <c r="I111" s="209" t="s">
        <v>4195</v>
      </c>
      <c r="J111" s="231" t="str">
        <f t="shared" si="6"/>
        <v>GoldHeraeus Precious Metals GmbH &amp; Co. KG</v>
      </c>
      <c r="K111" s="231" t="str">
        <f t="shared" si="7"/>
        <v>GoldHeraeus Precious Metals GmbH &amp; Co. KG</v>
      </c>
    </row>
    <row r="112" spans="1:11">
      <c r="A112" s="209" t="s">
        <v>1098</v>
      </c>
      <c r="B112" s="209" t="s">
        <v>2166</v>
      </c>
      <c r="C112" s="209" t="s">
        <v>2166</v>
      </c>
      <c r="D112" s="209" t="s">
        <v>1069</v>
      </c>
      <c r="E112" s="209" t="s">
        <v>662</v>
      </c>
      <c r="F112" s="282" t="s">
        <v>13177</v>
      </c>
      <c r="H112" s="209" t="s">
        <v>2089</v>
      </c>
      <c r="I112" s="209" t="s">
        <v>13535</v>
      </c>
      <c r="J112" s="231" t="str">
        <f t="shared" si="6"/>
        <v>GoldHunan Chenzhou Mining Co., Ltd.</v>
      </c>
      <c r="K112" s="231" t="str">
        <f t="shared" si="7"/>
        <v>GoldHunan Chenzhou Mining Co., Ltd.</v>
      </c>
    </row>
    <row r="113" spans="1:11">
      <c r="A113" s="209" t="s">
        <v>1098</v>
      </c>
      <c r="B113" s="209" t="s">
        <v>1342</v>
      </c>
      <c r="C113" s="209" t="s">
        <v>2166</v>
      </c>
      <c r="D113" s="209" t="s">
        <v>1069</v>
      </c>
      <c r="E113" s="209" t="s">
        <v>662</v>
      </c>
      <c r="F113" s="282" t="s">
        <v>13177</v>
      </c>
      <c r="H113" s="209" t="s">
        <v>2089</v>
      </c>
      <c r="I113" s="209" t="s">
        <v>13535</v>
      </c>
      <c r="J113" s="231" t="str">
        <f t="shared" si="6"/>
        <v>GoldHunan Chenzhou Mining Group Co., Ltd.</v>
      </c>
      <c r="K113" s="231" t="str">
        <f t="shared" si="7"/>
        <v>GoldHunan Chenzhou Mining Group Co., Ltd.</v>
      </c>
    </row>
    <row r="114" spans="1:11">
      <c r="A114" s="209" t="s">
        <v>1098</v>
      </c>
      <c r="B114" s="209" t="s">
        <v>1557</v>
      </c>
      <c r="C114" s="209" t="s">
        <v>2166</v>
      </c>
      <c r="D114" s="209" t="s">
        <v>1069</v>
      </c>
      <c r="E114" s="209" t="s">
        <v>662</v>
      </c>
      <c r="F114" s="282" t="s">
        <v>13177</v>
      </c>
      <c r="H114" s="209" t="s">
        <v>2089</v>
      </c>
      <c r="I114" s="209" t="s">
        <v>13535</v>
      </c>
      <c r="J114" s="231" t="str">
        <f t="shared" si="6"/>
        <v>GoldHunan Chenzhou Mining Industry Co. Ltd.</v>
      </c>
      <c r="K114" s="231" t="str">
        <f t="shared" si="7"/>
        <v>GoldHunan Chenzhou Mining Industry Co. Ltd.</v>
      </c>
    </row>
    <row r="115" spans="1:11">
      <c r="A115" s="209" t="s">
        <v>1098</v>
      </c>
      <c r="B115" s="209" t="s">
        <v>13113</v>
      </c>
      <c r="C115" s="209" t="s">
        <v>13113</v>
      </c>
      <c r="D115" s="209" t="s">
        <v>1069</v>
      </c>
      <c r="E115" s="209" t="s">
        <v>13114</v>
      </c>
      <c r="F115" s="282" t="s">
        <v>13177</v>
      </c>
      <c r="H115" s="209" t="s">
        <v>1733</v>
      </c>
      <c r="I115" s="209" t="s">
        <v>13535</v>
      </c>
      <c r="J115" s="231" t="str">
        <f t="shared" si="6"/>
        <v>GoldHunan Guiyang yinxing Nonferrous Smelting Co., Ltd.</v>
      </c>
      <c r="K115" s="231" t="str">
        <f t="shared" si="7"/>
        <v>GoldHunan Guiyang yinxing Nonferrous Smelting Co., Ltd.</v>
      </c>
    </row>
    <row r="116" spans="1:11">
      <c r="A116" s="209" t="s">
        <v>1098</v>
      </c>
      <c r="B116" s="209" t="s">
        <v>13115</v>
      </c>
      <c r="C116" s="209" t="s">
        <v>13113</v>
      </c>
      <c r="D116" s="209" t="s">
        <v>1069</v>
      </c>
      <c r="E116" s="209" t="s">
        <v>13114</v>
      </c>
      <c r="F116" s="282" t="s">
        <v>13177</v>
      </c>
      <c r="H116" s="209" t="s">
        <v>1733</v>
      </c>
      <c r="I116" s="209" t="s">
        <v>13535</v>
      </c>
      <c r="J116" s="231" t="str">
        <f t="shared" si="6"/>
        <v>GoldHunan Yu Teng Non-Ferrous Metals Co., Ltd.</v>
      </c>
      <c r="K116" s="231" t="str">
        <f t="shared" si="7"/>
        <v>GoldHunan Yu Teng Non-Ferrous Metals Co., Ltd.</v>
      </c>
    </row>
    <row r="117" spans="1:11">
      <c r="A117" s="209" t="s">
        <v>1098</v>
      </c>
      <c r="B117" s="209" t="s">
        <v>2453</v>
      </c>
      <c r="C117" s="209" t="s">
        <v>2453</v>
      </c>
      <c r="D117" s="209" t="s">
        <v>1080</v>
      </c>
      <c r="E117" s="209" t="s">
        <v>663</v>
      </c>
      <c r="F117" s="282" t="s">
        <v>13177</v>
      </c>
      <c r="H117" s="209" t="s">
        <v>1558</v>
      </c>
      <c r="I117" s="209" t="s">
        <v>12818</v>
      </c>
      <c r="J117" s="231" t="str">
        <f t="shared" si="6"/>
        <v>GoldHwaSeong CJ CO., LTD.</v>
      </c>
      <c r="K117" s="231" t="str">
        <f t="shared" si="7"/>
        <v>GoldHwaSeong CJ CO., LTD.</v>
      </c>
    </row>
    <row r="118" spans="1:11">
      <c r="A118" s="209" t="s">
        <v>1098</v>
      </c>
      <c r="B118" s="209" t="s">
        <v>15673</v>
      </c>
      <c r="C118" s="209" t="s">
        <v>15673</v>
      </c>
      <c r="D118" s="209" t="s">
        <v>864</v>
      </c>
      <c r="E118" s="209" t="s">
        <v>15607</v>
      </c>
      <c r="F118" s="282" t="s">
        <v>13177</v>
      </c>
      <c r="H118" s="209" t="s">
        <v>15605</v>
      </c>
      <c r="I118" s="209" t="s">
        <v>1610</v>
      </c>
      <c r="J118" s="231" t="str">
        <f t="shared" si="6"/>
        <v>GoldImpala Platinum - Platinum Metals Refinery (PMR)</v>
      </c>
      <c r="K118" s="231" t="str">
        <f t="shared" si="7"/>
        <v>GoldImpala Platinum - Platinum Metals Refinery (PMR)</v>
      </c>
    </row>
    <row r="119" spans="1:11">
      <c r="A119" s="209" t="s">
        <v>1098</v>
      </c>
      <c r="B119" s="209" t="s">
        <v>15606</v>
      </c>
      <c r="C119" s="209" t="s">
        <v>15673</v>
      </c>
      <c r="D119" s="209" t="s">
        <v>864</v>
      </c>
      <c r="E119" s="209" t="s">
        <v>15607</v>
      </c>
      <c r="F119" s="282" t="s">
        <v>13177</v>
      </c>
      <c r="H119" s="209" t="s">
        <v>15605</v>
      </c>
      <c r="I119" s="209" t="s">
        <v>1610</v>
      </c>
      <c r="J119" s="231" t="str">
        <f t="shared" si="6"/>
        <v>GoldImpala Refineries – Platinum Metals Refinery (PMR)</v>
      </c>
      <c r="K119" s="231" t="str">
        <f t="shared" si="7"/>
        <v>GoldImpala Refineries – Platinum Metals Refinery (PMR)</v>
      </c>
    </row>
    <row r="120" spans="1:11">
      <c r="A120" s="209" t="s">
        <v>1098</v>
      </c>
      <c r="B120" s="209" t="s">
        <v>14929</v>
      </c>
      <c r="C120" s="209" t="s">
        <v>14929</v>
      </c>
      <c r="D120" s="209" t="s">
        <v>1064</v>
      </c>
      <c r="E120" s="209" t="s">
        <v>2214</v>
      </c>
      <c r="F120" s="282" t="s">
        <v>13177</v>
      </c>
      <c r="H120" s="209" t="s">
        <v>1642</v>
      </c>
      <c r="I120" s="209" t="s">
        <v>3104</v>
      </c>
      <c r="J120" s="231" t="str">
        <f t="shared" si="6"/>
        <v>GoldIndustrial Refining Company</v>
      </c>
      <c r="K120" s="231" t="str">
        <f t="shared" si="7"/>
        <v>GoldIndustrial Refining Company</v>
      </c>
    </row>
    <row r="121" spans="1:11">
      <c r="A121" s="209" t="s">
        <v>1098</v>
      </c>
      <c r="B121" s="209" t="s">
        <v>2250</v>
      </c>
      <c r="C121" s="209" t="s">
        <v>2250</v>
      </c>
      <c r="D121" s="209" t="s">
        <v>1069</v>
      </c>
      <c r="E121" s="209" t="s">
        <v>664</v>
      </c>
      <c r="F121" s="282" t="s">
        <v>13177</v>
      </c>
      <c r="H121" s="209" t="s">
        <v>1559</v>
      </c>
      <c r="I121" s="209" t="s">
        <v>13514</v>
      </c>
      <c r="J121" s="231" t="str">
        <f t="shared" si="6"/>
        <v>GoldInner Mongolia Qiankun Gold and Silver Refinery Share Co., Ltd.</v>
      </c>
      <c r="K121" s="231" t="str">
        <f t="shared" si="7"/>
        <v>GoldInner Mongolia Qiankun Gold and Silver Refinery Share Co., Ltd.</v>
      </c>
    </row>
    <row r="122" spans="1:11">
      <c r="A122" s="209" t="s">
        <v>1098</v>
      </c>
      <c r="B122" s="209" t="s">
        <v>13702</v>
      </c>
      <c r="C122" s="209" t="s">
        <v>13702</v>
      </c>
      <c r="D122" s="209" t="s">
        <v>1061</v>
      </c>
      <c r="E122" s="209" t="s">
        <v>13703</v>
      </c>
      <c r="F122" s="282" t="s">
        <v>13177</v>
      </c>
      <c r="H122" s="209" t="s">
        <v>1668</v>
      </c>
      <c r="I122" s="209" t="s">
        <v>2524</v>
      </c>
      <c r="J122" s="231" t="str">
        <f t="shared" si="6"/>
        <v>GoldInternational Precious Metal Refiners</v>
      </c>
      <c r="K122" s="231" t="str">
        <f t="shared" si="7"/>
        <v>GoldInternational Precious Metal Refiners</v>
      </c>
    </row>
    <row r="123" spans="1:11">
      <c r="A123" s="209" t="s">
        <v>1098</v>
      </c>
      <c r="B123" s="209" t="s">
        <v>1194</v>
      </c>
      <c r="C123" s="209" t="s">
        <v>1194</v>
      </c>
      <c r="D123" s="209" t="s">
        <v>1077</v>
      </c>
      <c r="E123" s="209" t="s">
        <v>665</v>
      </c>
      <c r="F123" s="282" t="s">
        <v>13177</v>
      </c>
      <c r="H123" s="209" t="s">
        <v>1560</v>
      </c>
      <c r="I123" s="209" t="s">
        <v>1547</v>
      </c>
      <c r="J123" s="231" t="str">
        <f t="shared" si="6"/>
        <v>GoldIshifuku Metal Industry Co., Ltd.</v>
      </c>
      <c r="K123" s="231" t="str">
        <f t="shared" si="7"/>
        <v>GoldIshifuku Metal Industry Co., Ltd.</v>
      </c>
    </row>
    <row r="124" spans="1:11">
      <c r="A124" s="209" t="s">
        <v>1098</v>
      </c>
      <c r="B124" s="209" t="s">
        <v>1201</v>
      </c>
      <c r="C124" s="209" t="s">
        <v>1201</v>
      </c>
      <c r="D124" s="209" t="s">
        <v>860</v>
      </c>
      <c r="E124" s="209" t="s">
        <v>666</v>
      </c>
      <c r="F124" s="282" t="s">
        <v>13177</v>
      </c>
      <c r="H124" s="209" t="s">
        <v>1561</v>
      </c>
      <c r="I124" s="209" t="s">
        <v>11215</v>
      </c>
      <c r="J124" s="231" t="str">
        <f t="shared" si="6"/>
        <v>GoldIstanbul Gold Refinery</v>
      </c>
      <c r="K124" s="231" t="str">
        <f t="shared" si="7"/>
        <v>GoldIstanbul Gold Refinery</v>
      </c>
    </row>
    <row r="125" spans="1:11">
      <c r="A125" s="209" t="s">
        <v>1098</v>
      </c>
      <c r="B125" s="209" t="s">
        <v>2454</v>
      </c>
      <c r="C125" s="209" t="s">
        <v>2454</v>
      </c>
      <c r="D125" s="209" t="s">
        <v>1076</v>
      </c>
      <c r="E125" s="209" t="s">
        <v>2455</v>
      </c>
      <c r="F125" s="282" t="s">
        <v>13177</v>
      </c>
      <c r="H125" s="209" t="s">
        <v>1536</v>
      </c>
      <c r="I125" s="209" t="s">
        <v>6417</v>
      </c>
      <c r="J125" s="231" t="str">
        <f t="shared" si="6"/>
        <v>GoldItalpreziosi</v>
      </c>
      <c r="K125" s="231" t="str">
        <f t="shared" si="7"/>
        <v>GoldItalpreziosi</v>
      </c>
    </row>
    <row r="126" spans="1:11">
      <c r="A126" s="209" t="s">
        <v>1098</v>
      </c>
      <c r="B126" s="209" t="s">
        <v>13756</v>
      </c>
      <c r="C126" s="209" t="s">
        <v>13756</v>
      </c>
      <c r="D126" s="209" t="s">
        <v>1075</v>
      </c>
      <c r="E126" s="209" t="s">
        <v>13771</v>
      </c>
      <c r="F126" s="282" t="s">
        <v>13177</v>
      </c>
      <c r="H126" s="209" t="s">
        <v>13783</v>
      </c>
      <c r="I126" s="209" t="s">
        <v>6149</v>
      </c>
      <c r="J126" s="231" t="str">
        <f t="shared" si="6"/>
        <v>GoldJALAN &amp; Company</v>
      </c>
      <c r="K126" s="231" t="str">
        <f t="shared" si="7"/>
        <v>GoldJALAN &amp; Company</v>
      </c>
    </row>
    <row r="127" spans="1:11">
      <c r="A127" s="209" t="s">
        <v>1098</v>
      </c>
      <c r="B127" s="209" t="s">
        <v>879</v>
      </c>
      <c r="C127" s="209" t="s">
        <v>879</v>
      </c>
      <c r="D127" s="209" t="s">
        <v>1077</v>
      </c>
      <c r="E127" s="209" t="s">
        <v>667</v>
      </c>
      <c r="F127" s="282" t="s">
        <v>13177</v>
      </c>
      <c r="H127" s="209" t="s">
        <v>1562</v>
      </c>
      <c r="I127" s="209" t="s">
        <v>1562</v>
      </c>
      <c r="J127" s="231" t="str">
        <f t="shared" si="6"/>
        <v>GoldJapan Mint</v>
      </c>
      <c r="K127" s="231" t="str">
        <f t="shared" si="7"/>
        <v>GoldJapan Mint</v>
      </c>
    </row>
    <row r="128" spans="1:11">
      <c r="A128" s="209" t="s">
        <v>1098</v>
      </c>
      <c r="B128" s="209" t="s">
        <v>1564</v>
      </c>
      <c r="C128" s="209" t="s">
        <v>2251</v>
      </c>
      <c r="D128" s="209" t="s">
        <v>1069</v>
      </c>
      <c r="E128" s="209" t="s">
        <v>668</v>
      </c>
      <c r="F128" s="282" t="s">
        <v>13177</v>
      </c>
      <c r="H128" s="209" t="s">
        <v>1563</v>
      </c>
      <c r="I128" s="209" t="s">
        <v>13531</v>
      </c>
      <c r="J128" s="231" t="str">
        <f t="shared" si="6"/>
        <v>GoldJCC</v>
      </c>
      <c r="K128" s="231" t="str">
        <f t="shared" si="7"/>
        <v>GoldJCC</v>
      </c>
    </row>
    <row r="129" spans="1:11">
      <c r="A129" s="209" t="s">
        <v>1098</v>
      </c>
      <c r="B129" s="209" t="s">
        <v>2251</v>
      </c>
      <c r="C129" s="209" t="s">
        <v>2251</v>
      </c>
      <c r="D129" s="209" t="s">
        <v>1069</v>
      </c>
      <c r="E129" s="209" t="s">
        <v>668</v>
      </c>
      <c r="F129" s="282" t="s">
        <v>13177</v>
      </c>
      <c r="H129" s="209" t="s">
        <v>1563</v>
      </c>
      <c r="I129" s="209" t="s">
        <v>13531</v>
      </c>
      <c r="J129" s="231" t="str">
        <f t="shared" si="6"/>
        <v>GoldJiangxi Copper Co., Ltd.</v>
      </c>
      <c r="K129" s="231" t="str">
        <f t="shared" si="7"/>
        <v>GoldJiangxi Copper Co., Ltd.</v>
      </c>
    </row>
    <row r="130" spans="1:11">
      <c r="A130" s="209" t="s">
        <v>1098</v>
      </c>
      <c r="B130" s="209" t="s">
        <v>988</v>
      </c>
      <c r="C130" s="209" t="s">
        <v>2238</v>
      </c>
      <c r="D130" s="209" t="s">
        <v>1066</v>
      </c>
      <c r="E130" s="209" t="s">
        <v>670</v>
      </c>
      <c r="F130" s="282" t="s">
        <v>13177</v>
      </c>
      <c r="H130" s="209" t="s">
        <v>1568</v>
      </c>
      <c r="I130" s="209" t="s">
        <v>1569</v>
      </c>
      <c r="J130" s="231" t="str">
        <f t="shared" si="6"/>
        <v>GoldJohnson Matthey Canada</v>
      </c>
      <c r="K130" s="231" t="str">
        <f t="shared" si="7"/>
        <v>GoldJohnson Matthey Canada</v>
      </c>
    </row>
    <row r="131" spans="1:11">
      <c r="A131" s="209" t="s">
        <v>1098</v>
      </c>
      <c r="B131" s="209" t="s">
        <v>2100</v>
      </c>
      <c r="C131" s="209" t="s">
        <v>2153</v>
      </c>
      <c r="D131" s="209" t="s">
        <v>2384</v>
      </c>
      <c r="E131" s="209" t="s">
        <v>669</v>
      </c>
      <c r="F131" s="282" t="s">
        <v>13177</v>
      </c>
      <c r="H131" s="209" t="s">
        <v>1565</v>
      </c>
      <c r="I131" s="209" t="s">
        <v>1566</v>
      </c>
      <c r="J131" s="231" t="str">
        <f t="shared" si="6"/>
        <v>GoldJohnson Matthey Inc.</v>
      </c>
      <c r="K131" s="231" t="str">
        <f t="shared" si="7"/>
        <v>GoldJohnson Matthey Inc.</v>
      </c>
    </row>
    <row r="132" spans="1:11">
      <c r="A132" s="209" t="s">
        <v>1098</v>
      </c>
      <c r="B132" s="209" t="s">
        <v>1567</v>
      </c>
      <c r="C132" s="209" t="s">
        <v>2153</v>
      </c>
      <c r="D132" s="209" t="s">
        <v>2384</v>
      </c>
      <c r="E132" s="209" t="s">
        <v>669</v>
      </c>
      <c r="F132" s="282" t="s">
        <v>13177</v>
      </c>
      <c r="H132" s="209" t="s">
        <v>1565</v>
      </c>
      <c r="I132" s="209" t="s">
        <v>1566</v>
      </c>
      <c r="J132" s="231" t="str">
        <f t="shared" si="6"/>
        <v>GoldJohnson Matthey Inc. (USA)</v>
      </c>
      <c r="K132" s="231" t="str">
        <f t="shared" si="7"/>
        <v>GoldJohnson Matthey Inc. (USA)</v>
      </c>
    </row>
    <row r="133" spans="1:11">
      <c r="A133" s="209" t="s">
        <v>1098</v>
      </c>
      <c r="B133" s="209" t="s">
        <v>2101</v>
      </c>
      <c r="C133" s="209" t="s">
        <v>2238</v>
      </c>
      <c r="D133" s="209" t="s">
        <v>1066</v>
      </c>
      <c r="E133" s="209" t="s">
        <v>670</v>
      </c>
      <c r="F133" s="282" t="s">
        <v>13177</v>
      </c>
      <c r="H133" s="209" t="s">
        <v>1568</v>
      </c>
      <c r="I133" s="209" t="s">
        <v>1569</v>
      </c>
      <c r="J133" s="231" t="str">
        <f t="shared" si="6"/>
        <v>GoldJohnson Matthey Limited</v>
      </c>
      <c r="K133" s="231" t="str">
        <f t="shared" si="7"/>
        <v>GoldJohnson Matthey Limited</v>
      </c>
    </row>
    <row r="134" spans="1:11">
      <c r="A134" s="209" t="s">
        <v>1098</v>
      </c>
      <c r="B134" s="209" t="s">
        <v>880</v>
      </c>
      <c r="C134" s="209" t="s">
        <v>880</v>
      </c>
      <c r="D134" s="209" t="s">
        <v>854</v>
      </c>
      <c r="E134" s="209" t="s">
        <v>671</v>
      </c>
      <c r="F134" s="282" t="s">
        <v>13177</v>
      </c>
      <c r="H134" s="209" t="s">
        <v>1570</v>
      </c>
      <c r="I134" s="209" t="s">
        <v>9890</v>
      </c>
      <c r="J134" s="231" t="str">
        <f t="shared" si="6"/>
        <v>GoldJSC Ekaterinburg Non-Ferrous Metal Processing Plant</v>
      </c>
      <c r="K134" s="231" t="str">
        <f t="shared" si="7"/>
        <v>GoldJSC Ekaterinburg Non-Ferrous Metal Processing Plant</v>
      </c>
    </row>
    <row r="135" spans="1:11">
      <c r="A135" s="209" t="s">
        <v>1098</v>
      </c>
      <c r="B135" s="209" t="s">
        <v>14927</v>
      </c>
      <c r="C135" s="209" t="s">
        <v>14927</v>
      </c>
      <c r="D135" s="209" t="s">
        <v>854</v>
      </c>
      <c r="E135" s="209" t="s">
        <v>655</v>
      </c>
      <c r="F135" s="282" t="s">
        <v>13177</v>
      </c>
      <c r="H135" s="209" t="s">
        <v>1548</v>
      </c>
      <c r="I135" s="209" t="s">
        <v>9952</v>
      </c>
      <c r="J135" s="231" t="str">
        <f t="shared" si="6"/>
        <v>GoldJSC Novosibirsk Refinery</v>
      </c>
      <c r="K135" s="231" t="str">
        <f t="shared" si="7"/>
        <v>GoldJSC Novosibirsk Refinery</v>
      </c>
    </row>
    <row r="136" spans="1:11">
      <c r="A136" s="209" t="s">
        <v>1098</v>
      </c>
      <c r="B136" s="209" t="s">
        <v>1371</v>
      </c>
      <c r="C136" s="209" t="s">
        <v>1371</v>
      </c>
      <c r="D136" s="209" t="s">
        <v>854</v>
      </c>
      <c r="E136" s="209" t="s">
        <v>672</v>
      </c>
      <c r="F136" s="282" t="s">
        <v>13177</v>
      </c>
      <c r="H136" s="209" t="s">
        <v>1570</v>
      </c>
      <c r="I136" s="209" t="s">
        <v>9890</v>
      </c>
      <c r="J136" s="231" t="str">
        <f t="shared" si="6"/>
        <v>GoldJSC Uralelectromed</v>
      </c>
      <c r="K136" s="231" t="str">
        <f t="shared" si="7"/>
        <v>GoldJSC Uralelectromed</v>
      </c>
    </row>
    <row r="137" spans="1:11">
      <c r="A137" s="209" t="s">
        <v>1098</v>
      </c>
      <c r="B137" s="209" t="s">
        <v>52</v>
      </c>
      <c r="C137" s="209" t="s">
        <v>52</v>
      </c>
      <c r="D137" s="209" t="s">
        <v>1077</v>
      </c>
      <c r="E137" s="209" t="s">
        <v>673</v>
      </c>
      <c r="F137" s="282" t="s">
        <v>13177</v>
      </c>
      <c r="H137" s="209" t="s">
        <v>2314</v>
      </c>
      <c r="I137" s="209" t="s">
        <v>6611</v>
      </c>
      <c r="J137" s="231" t="str">
        <f t="shared" si="6"/>
        <v>GoldJX Nippon Mining &amp; Metals Co., Ltd.</v>
      </c>
      <c r="K137" s="231" t="str">
        <f t="shared" si="7"/>
        <v>GoldJX Nippon Mining &amp; Metals Co., Ltd.</v>
      </c>
    </row>
    <row r="138" spans="1:11">
      <c r="A138" s="209" t="s">
        <v>1098</v>
      </c>
      <c r="B138" s="209" t="s">
        <v>14930</v>
      </c>
      <c r="C138" s="209" t="s">
        <v>14930</v>
      </c>
      <c r="D138" s="209" t="s">
        <v>13030</v>
      </c>
      <c r="E138" s="209" t="s">
        <v>14931</v>
      </c>
      <c r="F138" s="282" t="s">
        <v>13177</v>
      </c>
      <c r="H138" s="209" t="s">
        <v>14980</v>
      </c>
      <c r="I138" s="209" t="s">
        <v>15391</v>
      </c>
      <c r="J138" s="231" t="str">
        <f t="shared" si="6"/>
        <v>GoldK.A. Rasmussen</v>
      </c>
      <c r="K138" s="231" t="str">
        <f t="shared" si="7"/>
        <v>GoldK.A. Rasmussen</v>
      </c>
    </row>
    <row r="139" spans="1:11">
      <c r="A139" s="209" t="s">
        <v>1098</v>
      </c>
      <c r="B139" s="209" t="s">
        <v>1671</v>
      </c>
      <c r="C139" s="209" t="s">
        <v>1671</v>
      </c>
      <c r="D139" s="209" t="s">
        <v>1061</v>
      </c>
      <c r="E139" s="209" t="s">
        <v>1672</v>
      </c>
      <c r="F139" s="282" t="s">
        <v>13177</v>
      </c>
      <c r="H139" s="209" t="s">
        <v>1668</v>
      </c>
      <c r="I139" s="209" t="s">
        <v>2524</v>
      </c>
      <c r="J139" s="231" t="str">
        <f t="shared" si="6"/>
        <v>GoldKaloti Precious Metals</v>
      </c>
      <c r="K139" s="231" t="str">
        <f t="shared" si="7"/>
        <v>GoldKaloti Precious Metals</v>
      </c>
    </row>
    <row r="140" spans="1:11">
      <c r="A140" s="209" t="s">
        <v>1098</v>
      </c>
      <c r="B140" s="209" t="s">
        <v>2147</v>
      </c>
      <c r="C140" s="209" t="s">
        <v>2147</v>
      </c>
      <c r="D140" s="209" t="s">
        <v>1078</v>
      </c>
      <c r="E140" s="209" t="s">
        <v>2148</v>
      </c>
      <c r="F140" s="282" t="s">
        <v>13177</v>
      </c>
      <c r="H140" s="209" t="s">
        <v>2149</v>
      </c>
      <c r="I140" s="209" t="s">
        <v>7005</v>
      </c>
      <c r="J140" s="231" t="str">
        <f t="shared" si="6"/>
        <v>GoldKazakhmys Smelting LLC</v>
      </c>
      <c r="K140" s="231" t="str">
        <f t="shared" si="7"/>
        <v>GoldKazakhmys Smelting LLC</v>
      </c>
    </row>
    <row r="141" spans="1:11">
      <c r="A141" s="209" t="s">
        <v>1098</v>
      </c>
      <c r="B141" s="209" t="s">
        <v>1571</v>
      </c>
      <c r="C141" s="209" t="s">
        <v>1571</v>
      </c>
      <c r="D141" s="209" t="s">
        <v>1078</v>
      </c>
      <c r="E141" s="209" t="s">
        <v>674</v>
      </c>
      <c r="F141" s="282" t="s">
        <v>13177</v>
      </c>
      <c r="H141" s="209" t="s">
        <v>1572</v>
      </c>
      <c r="I141" s="209" t="s">
        <v>7005</v>
      </c>
      <c r="J141" s="231" t="str">
        <f t="shared" si="6"/>
        <v>GoldKazzinc</v>
      </c>
      <c r="K141" s="231" t="str">
        <f t="shared" si="7"/>
        <v>GoldKazzinc</v>
      </c>
    </row>
    <row r="142" spans="1:11">
      <c r="A142" s="209" t="s">
        <v>1098</v>
      </c>
      <c r="B142" s="209" t="s">
        <v>675</v>
      </c>
      <c r="C142" s="209" t="s">
        <v>675</v>
      </c>
      <c r="D142" s="209" t="s">
        <v>2384</v>
      </c>
      <c r="E142" s="209" t="s">
        <v>676</v>
      </c>
      <c r="F142" s="282" t="s">
        <v>13177</v>
      </c>
      <c r="H142" s="209" t="s">
        <v>1573</v>
      </c>
      <c r="I142" s="209" t="s">
        <v>1566</v>
      </c>
      <c r="J142" s="231" t="str">
        <f t="shared" si="6"/>
        <v>GoldKennecott Utah Copper LLC</v>
      </c>
      <c r="K142" s="231" t="str">
        <f t="shared" si="7"/>
        <v>GoldKennecott Utah Copper LLC</v>
      </c>
    </row>
    <row r="143" spans="1:11">
      <c r="A143" s="209" t="s">
        <v>1098</v>
      </c>
      <c r="B143" s="209" t="s">
        <v>2457</v>
      </c>
      <c r="C143" s="209" t="s">
        <v>12653</v>
      </c>
      <c r="D143" s="209" t="s">
        <v>853</v>
      </c>
      <c r="E143" s="209" t="s">
        <v>1354</v>
      </c>
      <c r="F143" s="282" t="s">
        <v>13177</v>
      </c>
      <c r="H143" s="209" t="s">
        <v>1661</v>
      </c>
      <c r="I143" s="209" t="s">
        <v>9441</v>
      </c>
      <c r="J143" s="231" t="str">
        <f t="shared" si="6"/>
        <v>GoldKGHM Polska Miedz S.A.</v>
      </c>
      <c r="K143" s="231" t="str">
        <f t="shared" si="7"/>
        <v>GoldKGHM Polska Miedz S.A.</v>
      </c>
    </row>
    <row r="144" spans="1:11">
      <c r="A144" s="209" t="s">
        <v>1098</v>
      </c>
      <c r="B144" s="209" t="s">
        <v>12653</v>
      </c>
      <c r="C144" s="209" t="s">
        <v>12653</v>
      </c>
      <c r="D144" s="209" t="s">
        <v>853</v>
      </c>
      <c r="E144" s="209" t="s">
        <v>1354</v>
      </c>
      <c r="F144" s="282" t="s">
        <v>13177</v>
      </c>
      <c r="H144" s="209" t="s">
        <v>1661</v>
      </c>
      <c r="I144" s="209" t="s">
        <v>9441</v>
      </c>
      <c r="J144" s="231" t="str">
        <f t="shared" si="6"/>
        <v>GoldKGHM Polska Miedz Spolka Akcyjna</v>
      </c>
      <c r="K144" s="231" t="str">
        <f t="shared" si="7"/>
        <v>GoldKGHM Polska Miedz Spolka Akcyjna</v>
      </c>
    </row>
    <row r="145" spans="1:11">
      <c r="A145" s="209" t="s">
        <v>1098</v>
      </c>
      <c r="B145" s="209" t="s">
        <v>1353</v>
      </c>
      <c r="C145" s="209" t="s">
        <v>12653</v>
      </c>
      <c r="D145" s="209" t="s">
        <v>853</v>
      </c>
      <c r="E145" s="209" t="s">
        <v>1354</v>
      </c>
      <c r="F145" s="282" t="s">
        <v>13177</v>
      </c>
      <c r="H145" s="209" t="s">
        <v>1661</v>
      </c>
      <c r="I145" s="209" t="s">
        <v>9441</v>
      </c>
      <c r="J145" s="231" t="str">
        <f t="shared" si="6"/>
        <v>GoldKGHM Polska Miedź Spółka Akcyjna</v>
      </c>
      <c r="K145" s="231" t="str">
        <f t="shared" si="7"/>
        <v>GoldKGHM Polska Miedź Spółka Akcyjna</v>
      </c>
    </row>
    <row r="146" spans="1:11">
      <c r="A146" s="209" t="s">
        <v>1098</v>
      </c>
      <c r="B146" s="209" t="s">
        <v>15608</v>
      </c>
      <c r="C146" s="209" t="s">
        <v>12873</v>
      </c>
      <c r="D146" s="209" t="s">
        <v>1077</v>
      </c>
      <c r="E146" s="209" t="s">
        <v>723</v>
      </c>
      <c r="F146" s="282" t="s">
        <v>13177</v>
      </c>
      <c r="H146" s="209" t="s">
        <v>12886</v>
      </c>
      <c r="I146" s="209" t="s">
        <v>6574</v>
      </c>
      <c r="J146" s="231" t="str">
        <f t="shared" si="6"/>
        <v>GoldKochi daiicihi Yamaminami plant</v>
      </c>
      <c r="K146" s="231" t="str">
        <f t="shared" si="7"/>
        <v>GoldKochi daiicihi Yamaminami plant</v>
      </c>
    </row>
    <row r="147" spans="1:11">
      <c r="A147" s="209" t="s">
        <v>1098</v>
      </c>
      <c r="B147" s="209" t="s">
        <v>2102</v>
      </c>
      <c r="C147" s="209" t="s">
        <v>2102</v>
      </c>
      <c r="D147" s="209" t="s">
        <v>1077</v>
      </c>
      <c r="E147" s="209" t="s">
        <v>677</v>
      </c>
      <c r="F147" s="282" t="s">
        <v>13177</v>
      </c>
      <c r="H147" s="209" t="s">
        <v>1574</v>
      </c>
      <c r="I147" s="209" t="s">
        <v>1547</v>
      </c>
      <c r="J147" s="231" t="str">
        <f t="shared" ref="J147:J210" si="8">A147&amp;B147</f>
        <v>GoldKojima Chemicals Co., Ltd.</v>
      </c>
      <c r="K147" s="231" t="str">
        <f t="shared" ref="K147:K210" si="9">A147&amp;B147</f>
        <v>GoldKojima Chemicals Co., Ltd.</v>
      </c>
    </row>
    <row r="148" spans="1:11">
      <c r="A148" s="209" t="s">
        <v>1098</v>
      </c>
      <c r="B148" s="209" t="s">
        <v>1575</v>
      </c>
      <c r="C148" s="209" t="s">
        <v>2102</v>
      </c>
      <c r="D148" s="209" t="s">
        <v>1077</v>
      </c>
      <c r="E148" s="209" t="s">
        <v>677</v>
      </c>
      <c r="F148" s="282" t="s">
        <v>13177</v>
      </c>
      <c r="H148" s="209" t="s">
        <v>1574</v>
      </c>
      <c r="I148" s="209" t="s">
        <v>1547</v>
      </c>
      <c r="J148" s="231" t="str">
        <f t="shared" si="8"/>
        <v>GoldKojima Kagaku Yakuhin Co., Ltd</v>
      </c>
      <c r="K148" s="231" t="str">
        <f t="shared" si="9"/>
        <v>GoldKojima Kagaku Yakuhin Co., Ltd</v>
      </c>
    </row>
    <row r="149" spans="1:11">
      <c r="A149" s="209" t="s">
        <v>1098</v>
      </c>
      <c r="B149" s="209" t="s">
        <v>2171</v>
      </c>
      <c r="C149" s="209" t="s">
        <v>12653</v>
      </c>
      <c r="D149" s="209" t="s">
        <v>853</v>
      </c>
      <c r="E149" s="209" t="s">
        <v>1354</v>
      </c>
      <c r="F149" s="282" t="s">
        <v>13177</v>
      </c>
      <c r="H149" s="209" t="s">
        <v>1661</v>
      </c>
      <c r="I149" s="209" t="s">
        <v>9441</v>
      </c>
      <c r="J149" s="231" t="str">
        <f t="shared" si="8"/>
        <v>GoldKombinat Gorniczo Hutniczy Miedz Polska Miedz S.A.</v>
      </c>
      <c r="K149" s="231" t="str">
        <f t="shared" si="9"/>
        <v>GoldKombinat Gorniczo Hutniczy Miedz Polska Miedz S.A.</v>
      </c>
    </row>
    <row r="150" spans="1:11">
      <c r="A150" s="209" t="s">
        <v>1098</v>
      </c>
      <c r="B150" s="209" t="s">
        <v>2254</v>
      </c>
      <c r="C150" s="209" t="s">
        <v>2254</v>
      </c>
      <c r="D150" s="209" t="s">
        <v>1080</v>
      </c>
      <c r="E150" s="209" t="s">
        <v>1678</v>
      </c>
      <c r="F150" s="282" t="s">
        <v>13177</v>
      </c>
      <c r="H150" s="209" t="s">
        <v>15609</v>
      </c>
      <c r="I150" s="209" t="s">
        <v>12824</v>
      </c>
      <c r="J150" s="231" t="str">
        <f t="shared" si="8"/>
        <v>GoldKorea Zinc Co., Ltd.</v>
      </c>
      <c r="K150" s="231" t="str">
        <f t="shared" si="9"/>
        <v>GoldKorea Zinc Co., Ltd.</v>
      </c>
    </row>
    <row r="151" spans="1:11">
      <c r="A151" s="209" t="s">
        <v>1098</v>
      </c>
      <c r="B151" s="209" t="s">
        <v>14932</v>
      </c>
      <c r="C151" s="209" t="s">
        <v>877</v>
      </c>
      <c r="D151" s="209" t="s">
        <v>1077</v>
      </c>
      <c r="E151" s="209" t="s">
        <v>654</v>
      </c>
      <c r="F151" s="282" t="s">
        <v>13177</v>
      </c>
      <c r="H151" s="209" t="s">
        <v>1541</v>
      </c>
      <c r="I151" s="209" t="s">
        <v>1542</v>
      </c>
      <c r="J151" s="231" t="str">
        <f t="shared" si="8"/>
        <v>GoldKosak Seiren</v>
      </c>
      <c r="K151" s="231" t="str">
        <f t="shared" si="9"/>
        <v>GoldKosak Seiren</v>
      </c>
    </row>
    <row r="152" spans="1:11">
      <c r="A152" s="209" t="s">
        <v>1098</v>
      </c>
      <c r="B152" s="209" t="s">
        <v>12866</v>
      </c>
      <c r="C152" s="209" t="s">
        <v>675</v>
      </c>
      <c r="D152" s="209" t="s">
        <v>2384</v>
      </c>
      <c r="E152" s="209" t="s">
        <v>676</v>
      </c>
      <c r="F152" s="282" t="s">
        <v>13177</v>
      </c>
      <c r="H152" s="209" t="s">
        <v>1573</v>
      </c>
      <c r="I152" s="209" t="s">
        <v>1566</v>
      </c>
      <c r="J152" s="231" t="str">
        <f t="shared" si="8"/>
        <v>GoldKUC</v>
      </c>
      <c r="K152" s="231" t="str">
        <f t="shared" si="9"/>
        <v>GoldKUC</v>
      </c>
    </row>
    <row r="153" spans="1:11">
      <c r="A153" s="209" t="s">
        <v>1098</v>
      </c>
      <c r="B153" s="209" t="s">
        <v>13757</v>
      </c>
      <c r="C153" s="209" t="s">
        <v>13757</v>
      </c>
      <c r="D153" s="209" t="s">
        <v>1075</v>
      </c>
      <c r="E153" s="209" t="s">
        <v>13772</v>
      </c>
      <c r="F153" s="282" t="s">
        <v>13177</v>
      </c>
      <c r="H153" s="209" t="s">
        <v>13784</v>
      </c>
      <c r="I153" s="209" t="s">
        <v>15390</v>
      </c>
      <c r="J153" s="231" t="str">
        <f t="shared" si="8"/>
        <v>GoldKundan Care Products Ltd.</v>
      </c>
      <c r="K153" s="231" t="str">
        <f t="shared" si="9"/>
        <v>GoldKundan Care Products Ltd.</v>
      </c>
    </row>
    <row r="154" spans="1:11">
      <c r="A154" s="209" t="s">
        <v>1098</v>
      </c>
      <c r="B154" s="209" t="s">
        <v>817</v>
      </c>
      <c r="C154" s="209" t="s">
        <v>817</v>
      </c>
      <c r="D154" s="209" t="s">
        <v>1079</v>
      </c>
      <c r="E154" s="209" t="s">
        <v>678</v>
      </c>
      <c r="F154" s="282" t="s">
        <v>13177</v>
      </c>
      <c r="H154" s="209" t="s">
        <v>1576</v>
      </c>
      <c r="I154" s="209" t="s">
        <v>12807</v>
      </c>
      <c r="J154" s="231" t="str">
        <f t="shared" si="8"/>
        <v>GoldKyrgyzaltyn JSC</v>
      </c>
      <c r="K154" s="231" t="str">
        <f t="shared" si="9"/>
        <v>GoldKyrgyzaltyn JSC</v>
      </c>
    </row>
    <row r="155" spans="1:11">
      <c r="A155" s="209" t="s">
        <v>1098</v>
      </c>
      <c r="B155" s="209" t="s">
        <v>2458</v>
      </c>
      <c r="C155" s="209" t="s">
        <v>2458</v>
      </c>
      <c r="D155" s="209" t="s">
        <v>854</v>
      </c>
      <c r="E155" s="209" t="s">
        <v>2459</v>
      </c>
      <c r="F155" s="282" t="s">
        <v>13177</v>
      </c>
      <c r="H155" s="209" t="s">
        <v>12355</v>
      </c>
      <c r="I155" s="209" t="s">
        <v>9897</v>
      </c>
      <c r="J155" s="231" t="str">
        <f t="shared" si="8"/>
        <v>GoldKyshtym Copper-Electrolytic Plant ZAO</v>
      </c>
      <c r="K155" s="231" t="str">
        <f t="shared" si="9"/>
        <v>GoldKyshtym Copper-Electrolytic Plant ZAO</v>
      </c>
    </row>
    <row r="156" spans="1:11">
      <c r="A156" s="209" t="s">
        <v>1098</v>
      </c>
      <c r="B156" s="209" t="s">
        <v>2172</v>
      </c>
      <c r="C156" s="209" t="s">
        <v>876</v>
      </c>
      <c r="D156" s="209" t="s">
        <v>1082</v>
      </c>
      <c r="E156" s="209" t="s">
        <v>646</v>
      </c>
      <c r="F156" s="282" t="s">
        <v>13177</v>
      </c>
      <c r="H156" s="209" t="s">
        <v>1526</v>
      </c>
      <c r="I156" s="209" t="s">
        <v>1527</v>
      </c>
      <c r="J156" s="231" t="str">
        <f t="shared" si="8"/>
        <v>GoldLa Caridad</v>
      </c>
      <c r="K156" s="231" t="str">
        <f t="shared" si="9"/>
        <v>GoldLa Caridad</v>
      </c>
    </row>
    <row r="157" spans="1:11">
      <c r="A157" s="209" t="s">
        <v>1098</v>
      </c>
      <c r="B157" s="209" t="s">
        <v>23</v>
      </c>
      <c r="C157" s="209" t="s">
        <v>14918</v>
      </c>
      <c r="D157" s="209" t="s">
        <v>1069</v>
      </c>
      <c r="E157" s="209" t="s">
        <v>715</v>
      </c>
      <c r="F157" s="282" t="s">
        <v>13177</v>
      </c>
      <c r="H157" s="209" t="s">
        <v>1621</v>
      </c>
      <c r="I157" s="209" t="s">
        <v>13532</v>
      </c>
      <c r="J157" s="231" t="str">
        <f t="shared" si="8"/>
        <v>GoldLAIZHOU SHANDONG</v>
      </c>
      <c r="K157" s="231" t="str">
        <f t="shared" si="9"/>
        <v>GoldLAIZHOU SHANDONG</v>
      </c>
    </row>
    <row r="158" spans="1:11">
      <c r="A158" s="209" t="s">
        <v>1098</v>
      </c>
      <c r="B158" s="209" t="s">
        <v>2255</v>
      </c>
      <c r="C158" s="209" t="s">
        <v>2255</v>
      </c>
      <c r="D158" s="209" t="s">
        <v>855</v>
      </c>
      <c r="E158" s="209" t="s">
        <v>679</v>
      </c>
      <c r="F158" s="282" t="s">
        <v>13177</v>
      </c>
      <c r="H158" s="209" t="s">
        <v>1577</v>
      </c>
      <c r="I158" s="209" t="s">
        <v>10034</v>
      </c>
      <c r="J158" s="231" t="str">
        <f t="shared" si="8"/>
        <v>GoldL'azurde Company For Jewelry</v>
      </c>
      <c r="K158" s="231" t="str">
        <f t="shared" si="9"/>
        <v>GoldL'azurde Company For Jewelry</v>
      </c>
    </row>
    <row r="159" spans="1:11">
      <c r="A159" s="209" t="s">
        <v>1098</v>
      </c>
      <c r="B159" s="209" t="s">
        <v>2390</v>
      </c>
      <c r="C159" s="209" t="s">
        <v>2256</v>
      </c>
      <c r="D159" s="209" t="s">
        <v>1069</v>
      </c>
      <c r="E159" s="209" t="s">
        <v>1355</v>
      </c>
      <c r="F159" s="282" t="s">
        <v>13177</v>
      </c>
      <c r="H159" s="209" t="s">
        <v>1578</v>
      </c>
      <c r="I159" s="209" t="s">
        <v>13533</v>
      </c>
      <c r="J159" s="231" t="str">
        <f t="shared" si="8"/>
        <v>GoldLinBao Gold Mining</v>
      </c>
      <c r="K159" s="231" t="str">
        <f t="shared" si="9"/>
        <v>GoldLinBao Gold Mining</v>
      </c>
    </row>
    <row r="160" spans="1:11">
      <c r="A160" s="209" t="s">
        <v>1098</v>
      </c>
      <c r="B160" s="209" t="s">
        <v>2256</v>
      </c>
      <c r="C160" s="209" t="s">
        <v>2256</v>
      </c>
      <c r="D160" s="209" t="s">
        <v>1069</v>
      </c>
      <c r="E160" s="209" t="s">
        <v>1355</v>
      </c>
      <c r="F160" s="282" t="s">
        <v>13177</v>
      </c>
      <c r="H160" s="209" t="s">
        <v>1578</v>
      </c>
      <c r="I160" s="209" t="s">
        <v>13533</v>
      </c>
      <c r="J160" s="231" t="str">
        <f t="shared" si="8"/>
        <v>GoldLingbao Gold Co., Ltd.</v>
      </c>
      <c r="K160" s="231" t="str">
        <f t="shared" si="9"/>
        <v>GoldLingbao Gold Co., Ltd.</v>
      </c>
    </row>
    <row r="161" spans="1:11">
      <c r="A161" s="209" t="s">
        <v>1098</v>
      </c>
      <c r="B161" s="209" t="s">
        <v>2103</v>
      </c>
      <c r="C161" s="209" t="s">
        <v>2103</v>
      </c>
      <c r="D161" s="209" t="s">
        <v>1069</v>
      </c>
      <c r="E161" s="209" t="s">
        <v>680</v>
      </c>
      <c r="F161" s="282" t="s">
        <v>13177</v>
      </c>
      <c r="H161" s="209" t="s">
        <v>1578</v>
      </c>
      <c r="I161" s="209" t="s">
        <v>13533</v>
      </c>
      <c r="J161" s="231" t="str">
        <f t="shared" si="8"/>
        <v>GoldLingbao Jinyuan Tonghui Refinery Co., Ltd.</v>
      </c>
      <c r="K161" s="231" t="str">
        <f t="shared" si="9"/>
        <v>GoldLingbao Jinyuan Tonghui Refinery Co., Ltd.</v>
      </c>
    </row>
    <row r="162" spans="1:11">
      <c r="A162" s="209" t="s">
        <v>1098</v>
      </c>
      <c r="B162" s="209" t="s">
        <v>2391</v>
      </c>
      <c r="C162" s="209" t="s">
        <v>2391</v>
      </c>
      <c r="D162" s="209" t="s">
        <v>1060</v>
      </c>
      <c r="E162" s="209" t="s">
        <v>2392</v>
      </c>
      <c r="F162" s="282" t="s">
        <v>13177</v>
      </c>
      <c r="H162" s="209" t="s">
        <v>2402</v>
      </c>
      <c r="I162" s="209" t="s">
        <v>2402</v>
      </c>
      <c r="J162" s="231" t="str">
        <f t="shared" si="8"/>
        <v>GoldL'Orfebre S.A.</v>
      </c>
      <c r="K162" s="231" t="str">
        <f t="shared" si="9"/>
        <v>GoldL'Orfebre S.A.</v>
      </c>
    </row>
    <row r="163" spans="1:11">
      <c r="A163" s="209" t="s">
        <v>1098</v>
      </c>
      <c r="B163" s="209" t="s">
        <v>15610</v>
      </c>
      <c r="C163" s="209" t="s">
        <v>15610</v>
      </c>
      <c r="D163" s="209" t="s">
        <v>1080</v>
      </c>
      <c r="E163" s="209" t="s">
        <v>681</v>
      </c>
      <c r="F163" s="282" t="s">
        <v>13177</v>
      </c>
      <c r="H163" s="209" t="s">
        <v>1579</v>
      </c>
      <c r="I163" s="209" t="s">
        <v>12814</v>
      </c>
      <c r="J163" s="231" t="str">
        <f t="shared" si="8"/>
        <v>GoldLS MnM Inc.</v>
      </c>
      <c r="K163" s="231" t="str">
        <f t="shared" si="9"/>
        <v>GoldLS MnM Inc.</v>
      </c>
    </row>
    <row r="164" spans="1:11">
      <c r="A164" s="209" t="s">
        <v>1098</v>
      </c>
      <c r="B164" s="209" t="s">
        <v>13752</v>
      </c>
      <c r="C164" s="209" t="s">
        <v>13752</v>
      </c>
      <c r="D164" s="209" t="s">
        <v>1080</v>
      </c>
      <c r="E164" s="209" t="s">
        <v>2450</v>
      </c>
      <c r="F164" s="282" t="s">
        <v>13177</v>
      </c>
      <c r="H164" s="209" t="s">
        <v>2451</v>
      </c>
      <c r="I164" s="209" t="s">
        <v>12813</v>
      </c>
      <c r="J164" s="231" t="str">
        <f t="shared" si="8"/>
        <v>GoldLT Metal Ltd.</v>
      </c>
      <c r="K164" s="231" t="str">
        <f t="shared" si="9"/>
        <v>GoldLT Metal Ltd.</v>
      </c>
    </row>
    <row r="165" spans="1:11">
      <c r="A165" s="209" t="s">
        <v>1098</v>
      </c>
      <c r="B165" s="209" t="s">
        <v>1580</v>
      </c>
      <c r="C165" s="209" t="s">
        <v>1580</v>
      </c>
      <c r="D165" s="209" t="s">
        <v>1069</v>
      </c>
      <c r="E165" s="209" t="s">
        <v>683</v>
      </c>
      <c r="F165" s="282" t="s">
        <v>13177</v>
      </c>
      <c r="H165" s="209" t="s">
        <v>1581</v>
      </c>
      <c r="I165" s="209" t="s">
        <v>13533</v>
      </c>
      <c r="J165" s="231" t="str">
        <f t="shared" si="8"/>
        <v>GoldLuoyang Zijin Yinhui Gold Refinery Co., Ltd.</v>
      </c>
      <c r="K165" s="231" t="str">
        <f t="shared" si="9"/>
        <v>GoldLuoyang Zijin Yinhui Gold Refinery Co., Ltd.</v>
      </c>
    </row>
    <row r="166" spans="1:11">
      <c r="A166" s="209" t="s">
        <v>1098</v>
      </c>
      <c r="B166" s="209" t="s">
        <v>24</v>
      </c>
      <c r="C166" s="209" t="s">
        <v>1580</v>
      </c>
      <c r="D166" s="209" t="s">
        <v>1069</v>
      </c>
      <c r="E166" s="209" t="s">
        <v>683</v>
      </c>
      <c r="F166" s="282" t="s">
        <v>13177</v>
      </c>
      <c r="H166" s="209" t="s">
        <v>1581</v>
      </c>
      <c r="I166" s="209" t="s">
        <v>13533</v>
      </c>
      <c r="J166" s="231" t="str">
        <f t="shared" si="8"/>
        <v>GoldLuoyang Zijin Yinhui Gold Smelting</v>
      </c>
      <c r="K166" s="231" t="str">
        <f t="shared" si="9"/>
        <v>GoldLuoyang Zijin Yinhui Gold Smelting</v>
      </c>
    </row>
    <row r="167" spans="1:11">
      <c r="A167" s="209" t="s">
        <v>1098</v>
      </c>
      <c r="B167" s="209" t="s">
        <v>682</v>
      </c>
      <c r="C167" s="209" t="s">
        <v>1580</v>
      </c>
      <c r="D167" s="209" t="s">
        <v>1069</v>
      </c>
      <c r="E167" s="209" t="s">
        <v>683</v>
      </c>
      <c r="F167" s="282" t="s">
        <v>13177</v>
      </c>
      <c r="H167" s="209" t="s">
        <v>1581</v>
      </c>
      <c r="I167" s="209" t="s">
        <v>13533</v>
      </c>
      <c r="J167" s="231" t="str">
        <f t="shared" si="8"/>
        <v>GoldLuoyang Zijin Yinhui Metal Smelt Co Ltd</v>
      </c>
      <c r="K167" s="231" t="str">
        <f t="shared" si="9"/>
        <v>GoldLuoyang Zijin Yinhui Metal Smelt Co Ltd</v>
      </c>
    </row>
    <row r="168" spans="1:11">
      <c r="A168" s="209" t="s">
        <v>1098</v>
      </c>
      <c r="B168" s="209" t="s">
        <v>2460</v>
      </c>
      <c r="C168" s="209" t="s">
        <v>2460</v>
      </c>
      <c r="D168" s="209" t="s">
        <v>1065</v>
      </c>
      <c r="E168" s="209" t="s">
        <v>2461</v>
      </c>
      <c r="F168" s="282" t="s">
        <v>13177</v>
      </c>
      <c r="H168" s="209" t="s">
        <v>2462</v>
      </c>
      <c r="I168" s="209" t="s">
        <v>1640</v>
      </c>
      <c r="J168" s="231" t="str">
        <f t="shared" si="8"/>
        <v>GoldMarsam Metals</v>
      </c>
      <c r="K168" s="231" t="str">
        <f t="shared" si="9"/>
        <v>GoldMarsam Metals</v>
      </c>
    </row>
    <row r="169" spans="1:11">
      <c r="A169" s="209" t="s">
        <v>1098</v>
      </c>
      <c r="B169" s="209" t="s">
        <v>881</v>
      </c>
      <c r="C169" s="209" t="s">
        <v>881</v>
      </c>
      <c r="D169" s="209" t="s">
        <v>2384</v>
      </c>
      <c r="E169" s="209" t="s">
        <v>684</v>
      </c>
      <c r="F169" s="282" t="s">
        <v>13177</v>
      </c>
      <c r="H169" s="209" t="s">
        <v>1582</v>
      </c>
      <c r="I169" s="209" t="s">
        <v>1583</v>
      </c>
      <c r="J169" s="231" t="str">
        <f t="shared" si="8"/>
        <v>GoldMaterion</v>
      </c>
      <c r="K169" s="231" t="str">
        <f t="shared" si="9"/>
        <v>GoldMaterion</v>
      </c>
    </row>
    <row r="170" spans="1:11">
      <c r="A170" s="209" t="s">
        <v>1098</v>
      </c>
      <c r="B170" s="209" t="s">
        <v>53</v>
      </c>
      <c r="C170" s="209" t="s">
        <v>53</v>
      </c>
      <c r="D170" s="209" t="s">
        <v>1077</v>
      </c>
      <c r="E170" s="209" t="s">
        <v>685</v>
      </c>
      <c r="F170" s="282" t="s">
        <v>13177</v>
      </c>
      <c r="H170" s="209" t="s">
        <v>1584</v>
      </c>
      <c r="I170" s="209" t="s">
        <v>1547</v>
      </c>
      <c r="J170" s="231" t="str">
        <f t="shared" si="8"/>
        <v>GoldMatsuda Sangyo Co., Ltd.</v>
      </c>
      <c r="K170" s="231" t="str">
        <f t="shared" si="9"/>
        <v>GoldMatsuda Sangyo Co., Ltd.</v>
      </c>
    </row>
    <row r="171" spans="1:11">
      <c r="A171" s="209" t="s">
        <v>1098</v>
      </c>
      <c r="B171" s="209" t="s">
        <v>14933</v>
      </c>
      <c r="C171" s="209" t="s">
        <v>14933</v>
      </c>
      <c r="D171" s="209" t="s">
        <v>1075</v>
      </c>
      <c r="E171" s="209" t="s">
        <v>14934</v>
      </c>
      <c r="F171" s="282" t="s">
        <v>13177</v>
      </c>
      <c r="H171" s="209" t="s">
        <v>14981</v>
      </c>
      <c r="I171" s="209" t="s">
        <v>15390</v>
      </c>
      <c r="J171" s="231" t="str">
        <f t="shared" si="8"/>
        <v>GoldMD Overseas</v>
      </c>
      <c r="K171" s="231" t="str">
        <f t="shared" si="9"/>
        <v>GoldMD Overseas</v>
      </c>
    </row>
    <row r="172" spans="1:11">
      <c r="A172" s="209" t="s">
        <v>1098</v>
      </c>
      <c r="B172" s="209" t="s">
        <v>25</v>
      </c>
      <c r="C172" s="209" t="s">
        <v>54</v>
      </c>
      <c r="D172" s="209" t="s">
        <v>1077</v>
      </c>
      <c r="E172" s="209" t="s">
        <v>712</v>
      </c>
      <c r="F172" s="282" t="s">
        <v>13177</v>
      </c>
      <c r="H172" s="209" t="s">
        <v>1628</v>
      </c>
      <c r="I172" s="209" t="s">
        <v>2165</v>
      </c>
      <c r="J172" s="231" t="str">
        <f t="shared" si="8"/>
        <v>GoldMEM(Sumitomo Group)</v>
      </c>
      <c r="K172" s="231" t="str">
        <f t="shared" si="9"/>
        <v>GoldMEM(Sumitomo Group)</v>
      </c>
    </row>
    <row r="173" spans="1:11">
      <c r="A173" s="209" t="s">
        <v>1098</v>
      </c>
      <c r="B173" s="209" t="s">
        <v>14935</v>
      </c>
      <c r="C173" s="209" t="s">
        <v>14935</v>
      </c>
      <c r="D173" s="209" t="s">
        <v>864</v>
      </c>
      <c r="E173" s="209" t="s">
        <v>14936</v>
      </c>
      <c r="F173" s="282" t="s">
        <v>13177</v>
      </c>
      <c r="H173" s="209" t="s">
        <v>15289</v>
      </c>
      <c r="I173" s="209" t="s">
        <v>1610</v>
      </c>
      <c r="J173" s="231" t="str">
        <f t="shared" si="8"/>
        <v>GoldMetal Concentrators SA (Pty) Ltd.</v>
      </c>
      <c r="K173" s="231" t="str">
        <f t="shared" si="9"/>
        <v>GoldMetal Concentrators SA (Pty) Ltd.</v>
      </c>
    </row>
    <row r="174" spans="1:11">
      <c r="A174" s="209" t="s">
        <v>1098</v>
      </c>
      <c r="B174" s="209" t="s">
        <v>2258</v>
      </c>
      <c r="C174" s="209" t="s">
        <v>12376</v>
      </c>
      <c r="D174" s="209" t="s">
        <v>1082</v>
      </c>
      <c r="E174" s="209" t="s">
        <v>690</v>
      </c>
      <c r="F174" s="282" t="s">
        <v>13177</v>
      </c>
      <c r="H174" s="209" t="s">
        <v>1592</v>
      </c>
      <c r="I174" s="209" t="s">
        <v>12832</v>
      </c>
      <c r="J174" s="231" t="str">
        <f t="shared" si="8"/>
        <v>GoldMetal?rgica Met-Mex Pe?oles, S.A. de C.V</v>
      </c>
      <c r="K174" s="231" t="str">
        <f t="shared" si="9"/>
        <v>GoldMetal?rgica Met-Mex Pe?oles, S.A. de C.V</v>
      </c>
    </row>
    <row r="175" spans="1:11">
      <c r="A175" s="209" t="s">
        <v>1098</v>
      </c>
      <c r="B175" s="209" t="s">
        <v>14937</v>
      </c>
      <c r="C175" s="209" t="s">
        <v>14937</v>
      </c>
      <c r="D175" s="209" t="s">
        <v>2384</v>
      </c>
      <c r="E175" s="209" t="s">
        <v>14938</v>
      </c>
      <c r="F175" s="282" t="s">
        <v>13177</v>
      </c>
      <c r="H175" s="209" t="s">
        <v>14982</v>
      </c>
      <c r="I175" s="209" t="s">
        <v>1703</v>
      </c>
      <c r="J175" s="231" t="str">
        <f t="shared" si="8"/>
        <v>GoldMetallix Refining Inc.</v>
      </c>
      <c r="K175" s="231" t="str">
        <f t="shared" si="9"/>
        <v>GoldMetallix Refining Inc.</v>
      </c>
    </row>
    <row r="176" spans="1:11">
      <c r="A176" s="209" t="s">
        <v>1098</v>
      </c>
      <c r="B176" s="209" t="s">
        <v>2463</v>
      </c>
      <c r="C176" s="209" t="s">
        <v>2283</v>
      </c>
      <c r="D176" s="209" t="s">
        <v>1064</v>
      </c>
      <c r="E176" s="209" t="s">
        <v>719</v>
      </c>
      <c r="F176" s="282" t="s">
        <v>13177</v>
      </c>
      <c r="H176" s="209" t="s">
        <v>1641</v>
      </c>
      <c r="I176" s="209" t="s">
        <v>3104</v>
      </c>
      <c r="J176" s="231" t="str">
        <f t="shared" si="8"/>
        <v>GoldMetallurgie Hoboken Overpelt</v>
      </c>
      <c r="K176" s="231" t="str">
        <f t="shared" si="9"/>
        <v>GoldMetallurgie Hoboken Overpelt</v>
      </c>
    </row>
    <row r="177" spans="1:11">
      <c r="A177" s="209" t="s">
        <v>1098</v>
      </c>
      <c r="B177" s="209" t="s">
        <v>1134</v>
      </c>
      <c r="C177" s="209" t="s">
        <v>2257</v>
      </c>
      <c r="D177" s="209" t="s">
        <v>1067</v>
      </c>
      <c r="E177" s="209" t="s">
        <v>688</v>
      </c>
      <c r="F177" s="282" t="s">
        <v>13177</v>
      </c>
      <c r="H177" s="209" t="s">
        <v>1588</v>
      </c>
      <c r="I177" s="209" t="s">
        <v>1589</v>
      </c>
      <c r="J177" s="231" t="str">
        <f t="shared" si="8"/>
        <v>GoldMetalor Switzerland</v>
      </c>
      <c r="K177" s="231" t="str">
        <f t="shared" si="9"/>
        <v>GoldMetalor Switzerland</v>
      </c>
    </row>
    <row r="178" spans="1:11">
      <c r="A178" s="209" t="s">
        <v>1098</v>
      </c>
      <c r="B178" s="209" t="s">
        <v>2105</v>
      </c>
      <c r="C178" s="209" t="s">
        <v>2105</v>
      </c>
      <c r="D178" s="209" t="s">
        <v>1069</v>
      </c>
      <c r="E178" s="209" t="s">
        <v>686</v>
      </c>
      <c r="F178" s="282" t="s">
        <v>13177</v>
      </c>
      <c r="H178" s="209" t="s">
        <v>1587</v>
      </c>
      <c r="I178" s="209" t="s">
        <v>15604</v>
      </c>
      <c r="J178" s="231" t="str">
        <f t="shared" si="8"/>
        <v>GoldMetalor Technologies (Hong Kong) Ltd.</v>
      </c>
      <c r="K178" s="231" t="str">
        <f t="shared" si="9"/>
        <v>GoldMetalor Technologies (Hong Kong) Ltd.</v>
      </c>
    </row>
    <row r="179" spans="1:11">
      <c r="A179" s="209" t="s">
        <v>1098</v>
      </c>
      <c r="B179" s="209" t="s">
        <v>2106</v>
      </c>
      <c r="C179" s="209" t="s">
        <v>2106</v>
      </c>
      <c r="D179" s="209" t="s">
        <v>857</v>
      </c>
      <c r="E179" s="209" t="s">
        <v>687</v>
      </c>
      <c r="F179" s="282" t="s">
        <v>13177</v>
      </c>
      <c r="H179" s="209" t="s">
        <v>12670</v>
      </c>
      <c r="I179" s="209" t="s">
        <v>10242</v>
      </c>
      <c r="J179" s="231" t="str">
        <f t="shared" si="8"/>
        <v>GoldMetalor Technologies (Singapore) Pte., Ltd.</v>
      </c>
      <c r="K179" s="231" t="str">
        <f t="shared" si="9"/>
        <v>GoldMetalor Technologies (Singapore) Pte., Ltd.</v>
      </c>
    </row>
    <row r="180" spans="1:11">
      <c r="A180" s="209" t="s">
        <v>1098</v>
      </c>
      <c r="B180" s="209" t="s">
        <v>1585</v>
      </c>
      <c r="C180" s="209" t="s">
        <v>1585</v>
      </c>
      <c r="D180" s="209" t="s">
        <v>1069</v>
      </c>
      <c r="E180" s="209" t="s">
        <v>1586</v>
      </c>
      <c r="F180" s="282" t="s">
        <v>13177</v>
      </c>
      <c r="H180" s="209" t="s">
        <v>2464</v>
      </c>
      <c r="I180" s="209" t="s">
        <v>13544</v>
      </c>
      <c r="J180" s="231" t="str">
        <f t="shared" si="8"/>
        <v>GoldMetalor Technologies (Suzhou) Ltd.</v>
      </c>
      <c r="K180" s="231" t="str">
        <f t="shared" si="9"/>
        <v>GoldMetalor Technologies (Suzhou) Ltd.</v>
      </c>
    </row>
    <row r="181" spans="1:11">
      <c r="A181" s="209" t="s">
        <v>1098</v>
      </c>
      <c r="B181" s="209" t="s">
        <v>2257</v>
      </c>
      <c r="C181" s="209" t="s">
        <v>2257</v>
      </c>
      <c r="D181" s="209" t="s">
        <v>1067</v>
      </c>
      <c r="E181" s="209" t="s">
        <v>688</v>
      </c>
      <c r="F181" s="282" t="s">
        <v>13177</v>
      </c>
      <c r="H181" s="209" t="s">
        <v>1588</v>
      </c>
      <c r="I181" s="209" t="s">
        <v>1589</v>
      </c>
      <c r="J181" s="231" t="str">
        <f t="shared" si="8"/>
        <v>GoldMetalor Technologies S.A.</v>
      </c>
      <c r="K181" s="231" t="str">
        <f t="shared" si="9"/>
        <v>GoldMetalor Technologies S.A.</v>
      </c>
    </row>
    <row r="182" spans="1:11">
      <c r="A182" s="209" t="s">
        <v>1098</v>
      </c>
      <c r="B182" s="209" t="s">
        <v>1195</v>
      </c>
      <c r="C182" s="209" t="s">
        <v>1195</v>
      </c>
      <c r="D182" s="209" t="s">
        <v>2384</v>
      </c>
      <c r="E182" s="209" t="s">
        <v>689</v>
      </c>
      <c r="F182" s="282" t="s">
        <v>13177</v>
      </c>
      <c r="H182" s="209" t="s">
        <v>1590</v>
      </c>
      <c r="I182" s="209" t="s">
        <v>1591</v>
      </c>
      <c r="J182" s="231" t="str">
        <f t="shared" si="8"/>
        <v>GoldMetalor USA Refining Corporation</v>
      </c>
      <c r="K182" s="231" t="str">
        <f t="shared" si="9"/>
        <v>GoldMetalor USA Refining Corporation</v>
      </c>
    </row>
    <row r="183" spans="1:11">
      <c r="A183" s="209" t="s">
        <v>1098</v>
      </c>
      <c r="B183" s="209" t="s">
        <v>12376</v>
      </c>
      <c r="C183" s="209" t="s">
        <v>12376</v>
      </c>
      <c r="D183" s="209" t="s">
        <v>1082</v>
      </c>
      <c r="E183" s="209" t="s">
        <v>690</v>
      </c>
      <c r="F183" s="282" t="s">
        <v>13177</v>
      </c>
      <c r="H183" s="209" t="s">
        <v>1592</v>
      </c>
      <c r="I183" s="209" t="s">
        <v>12832</v>
      </c>
      <c r="J183" s="231" t="str">
        <f t="shared" si="8"/>
        <v>GoldMetalurgica Met-Mex Penoles S.A. De C.V.</v>
      </c>
      <c r="K183" s="231" t="str">
        <f t="shared" si="9"/>
        <v>GoldMetalurgica Met-Mex Penoles S.A. De C.V.</v>
      </c>
    </row>
    <row r="184" spans="1:11">
      <c r="A184" s="209" t="s">
        <v>1098</v>
      </c>
      <c r="B184" s="209" t="s">
        <v>2259</v>
      </c>
      <c r="C184" s="209" t="s">
        <v>12376</v>
      </c>
      <c r="D184" s="209" t="s">
        <v>1082</v>
      </c>
      <c r="E184" s="209" t="s">
        <v>690</v>
      </c>
      <c r="F184" s="282" t="s">
        <v>13177</v>
      </c>
      <c r="H184" s="209" t="s">
        <v>1592</v>
      </c>
      <c r="I184" s="209" t="s">
        <v>12832</v>
      </c>
      <c r="J184" s="231" t="str">
        <f t="shared" si="8"/>
        <v>GoldMetalúrgica Met-Mex Peñoles S.A. De C.V.</v>
      </c>
      <c r="K184" s="231" t="str">
        <f t="shared" si="9"/>
        <v>GoldMetalúrgica Met-Mex Peñoles S.A. De C.V.</v>
      </c>
    </row>
    <row r="185" spans="1:11">
      <c r="A185" s="209" t="s">
        <v>1098</v>
      </c>
      <c r="B185" s="209" t="s">
        <v>2260</v>
      </c>
      <c r="C185" s="209" t="s">
        <v>12376</v>
      </c>
      <c r="D185" s="209" t="s">
        <v>1082</v>
      </c>
      <c r="E185" s="209" t="s">
        <v>690</v>
      </c>
      <c r="F185" s="282" t="s">
        <v>13177</v>
      </c>
      <c r="H185" s="209" t="s">
        <v>1592</v>
      </c>
      <c r="I185" s="209" t="s">
        <v>12832</v>
      </c>
      <c r="J185" s="231" t="str">
        <f t="shared" si="8"/>
        <v>GoldMet-Mex Pe?oles, S.A.</v>
      </c>
      <c r="K185" s="231" t="str">
        <f t="shared" si="9"/>
        <v>GoldMet-Mex Pe?oles, S.A.</v>
      </c>
    </row>
    <row r="186" spans="1:11">
      <c r="A186" s="209" t="s">
        <v>1098</v>
      </c>
      <c r="B186" s="209" t="s">
        <v>2094</v>
      </c>
      <c r="C186" s="209" t="s">
        <v>12376</v>
      </c>
      <c r="D186" s="209" t="s">
        <v>1082</v>
      </c>
      <c r="E186" s="209" t="s">
        <v>690</v>
      </c>
      <c r="F186" s="282" t="s">
        <v>13177</v>
      </c>
      <c r="H186" s="209" t="s">
        <v>1592</v>
      </c>
      <c r="I186" s="209" t="s">
        <v>12832</v>
      </c>
      <c r="J186" s="231" t="str">
        <f t="shared" si="8"/>
        <v>GoldMet-Mex Penoles, S.A.</v>
      </c>
      <c r="K186" s="231" t="str">
        <f t="shared" si="9"/>
        <v>GoldMet-Mex Penoles, S.A.</v>
      </c>
    </row>
    <row r="187" spans="1:11">
      <c r="A187" s="209" t="s">
        <v>1098</v>
      </c>
      <c r="B187" s="209" t="s">
        <v>15674</v>
      </c>
      <c r="C187" s="209" t="s">
        <v>15674</v>
      </c>
      <c r="D187" s="209" t="s">
        <v>851</v>
      </c>
      <c r="E187" s="209" t="s">
        <v>15675</v>
      </c>
      <c r="F187" s="282" t="s">
        <v>13177</v>
      </c>
      <c r="H187" s="209" t="s">
        <v>15682</v>
      </c>
      <c r="I187" s="209" t="s">
        <v>9078</v>
      </c>
      <c r="J187" s="231" t="str">
        <f t="shared" si="8"/>
        <v>GoldMinera Titan del Peru SRL (MTP) - Belen Plant</v>
      </c>
      <c r="K187" s="231" t="str">
        <f t="shared" si="9"/>
        <v>GoldMinera Titan del Peru SRL (MTP) - Belen Plant</v>
      </c>
    </row>
    <row r="188" spans="1:11">
      <c r="A188" s="209" t="s">
        <v>1098</v>
      </c>
      <c r="B188" s="209" t="s">
        <v>15676</v>
      </c>
      <c r="C188" s="209" t="s">
        <v>15674</v>
      </c>
      <c r="D188" s="209" t="s">
        <v>851</v>
      </c>
      <c r="E188" s="209" t="s">
        <v>15675</v>
      </c>
      <c r="F188" s="282" t="s">
        <v>13177</v>
      </c>
      <c r="H188" s="209" t="s">
        <v>15682</v>
      </c>
      <c r="I188" s="209" t="s">
        <v>9078</v>
      </c>
      <c r="J188" s="231" t="str">
        <f t="shared" si="8"/>
        <v>GoldMinera Titán del Perú SRL (MTP) - Belen Plant</v>
      </c>
      <c r="K188" s="231" t="str">
        <f t="shared" si="9"/>
        <v>GoldMinera Titán del Perú SRL (MTP) - Belen Plant</v>
      </c>
    </row>
    <row r="189" spans="1:11">
      <c r="A189" s="209" t="s">
        <v>1098</v>
      </c>
      <c r="B189" s="209" t="s">
        <v>1131</v>
      </c>
      <c r="C189" s="209" t="s">
        <v>1131</v>
      </c>
      <c r="D189" s="209" t="s">
        <v>1077</v>
      </c>
      <c r="E189" s="209" t="s">
        <v>691</v>
      </c>
      <c r="F189" s="282" t="s">
        <v>13177</v>
      </c>
      <c r="H189" s="209" t="s">
        <v>1509</v>
      </c>
      <c r="I189" s="209" t="s">
        <v>1509</v>
      </c>
      <c r="J189" s="231" t="str">
        <f t="shared" si="8"/>
        <v>GoldMitsubishi Materials Corporation</v>
      </c>
      <c r="K189" s="231" t="str">
        <f t="shared" si="9"/>
        <v>GoldMitsubishi Materials Corporation</v>
      </c>
    </row>
    <row r="190" spans="1:11">
      <c r="A190" s="209" t="s">
        <v>1098</v>
      </c>
      <c r="B190" s="209" t="s">
        <v>1595</v>
      </c>
      <c r="C190" s="209" t="s">
        <v>1196</v>
      </c>
      <c r="D190" s="209" t="s">
        <v>1077</v>
      </c>
      <c r="E190" s="209" t="s">
        <v>692</v>
      </c>
      <c r="F190" s="282" t="s">
        <v>13177</v>
      </c>
      <c r="H190" s="209" t="s">
        <v>1594</v>
      </c>
      <c r="I190" s="209" t="s">
        <v>1593</v>
      </c>
      <c r="J190" s="231" t="str">
        <f t="shared" si="8"/>
        <v>GoldMitsui Kinzoku Co., Ltd.</v>
      </c>
      <c r="K190" s="231" t="str">
        <f t="shared" si="9"/>
        <v>GoldMitsui Kinzoku Co., Ltd.</v>
      </c>
    </row>
    <row r="191" spans="1:11">
      <c r="A191" s="209" t="s">
        <v>1098</v>
      </c>
      <c r="B191" s="209" t="s">
        <v>1196</v>
      </c>
      <c r="C191" s="209" t="s">
        <v>1196</v>
      </c>
      <c r="D191" s="209" t="s">
        <v>1077</v>
      </c>
      <c r="E191" s="209" t="s">
        <v>692</v>
      </c>
      <c r="F191" s="282" t="s">
        <v>13177</v>
      </c>
      <c r="H191" s="209" t="s">
        <v>1594</v>
      </c>
      <c r="I191" s="209" t="s">
        <v>1593</v>
      </c>
      <c r="J191" s="231" t="str">
        <f t="shared" si="8"/>
        <v>GoldMitsui Mining and Smelting Co., Ltd.</v>
      </c>
      <c r="K191" s="231" t="str">
        <f t="shared" si="9"/>
        <v>GoldMitsui Mining and Smelting Co., Ltd.</v>
      </c>
    </row>
    <row r="192" spans="1:11">
      <c r="A192" s="209" t="s">
        <v>1098</v>
      </c>
      <c r="B192" s="209" t="s">
        <v>15334</v>
      </c>
      <c r="C192" s="209" t="s">
        <v>15334</v>
      </c>
      <c r="D192" s="209" t="s">
        <v>1067</v>
      </c>
      <c r="E192" s="209" t="s">
        <v>699</v>
      </c>
      <c r="F192" s="282" t="s">
        <v>13177</v>
      </c>
      <c r="H192" s="209" t="s">
        <v>15337</v>
      </c>
      <c r="I192" s="209" t="s">
        <v>3741</v>
      </c>
      <c r="J192" s="231" t="str">
        <f t="shared" si="8"/>
        <v>GoldMKS PAMP SA</v>
      </c>
      <c r="K192" s="231" t="str">
        <f t="shared" si="9"/>
        <v>GoldMKS PAMP SA</v>
      </c>
    </row>
    <row r="193" spans="1:11">
      <c r="A193" s="209" t="s">
        <v>1098</v>
      </c>
      <c r="B193" s="209" t="s">
        <v>2124</v>
      </c>
      <c r="C193" s="209" t="s">
        <v>2124</v>
      </c>
      <c r="D193" s="209" t="s">
        <v>1075</v>
      </c>
      <c r="E193" s="209" t="s">
        <v>1356</v>
      </c>
      <c r="F193" s="282" t="s">
        <v>13177</v>
      </c>
      <c r="H193" s="209" t="s">
        <v>1659</v>
      </c>
      <c r="I193" s="209" t="s">
        <v>15382</v>
      </c>
      <c r="J193" s="231" t="str">
        <f t="shared" si="8"/>
        <v>GoldMMTC-PAMP India Pvt., Ltd.</v>
      </c>
      <c r="K193" s="231" t="str">
        <f t="shared" si="9"/>
        <v>GoldMMTC-PAMP India Pvt., Ltd.</v>
      </c>
    </row>
    <row r="194" spans="1:11">
      <c r="A194" s="209" t="s">
        <v>1098</v>
      </c>
      <c r="B194" s="209" t="s">
        <v>2262</v>
      </c>
      <c r="C194" s="209" t="s">
        <v>2262</v>
      </c>
      <c r="D194" s="209" t="s">
        <v>1084</v>
      </c>
      <c r="E194" s="209" t="s">
        <v>2263</v>
      </c>
      <c r="F194" s="282" t="s">
        <v>13177</v>
      </c>
      <c r="H194" s="209" t="s">
        <v>2299</v>
      </c>
      <c r="I194" s="209" t="s">
        <v>2300</v>
      </c>
      <c r="J194" s="231" t="str">
        <f t="shared" si="8"/>
        <v>GoldModeltech Sdn Bhd</v>
      </c>
      <c r="K194" s="231" t="str">
        <f t="shared" si="9"/>
        <v>GoldModeltech Sdn Bhd</v>
      </c>
    </row>
    <row r="195" spans="1:11">
      <c r="A195" s="209" t="s">
        <v>1098</v>
      </c>
      <c r="B195" s="209" t="s">
        <v>2160</v>
      </c>
      <c r="C195" s="209" t="s">
        <v>2160</v>
      </c>
      <c r="D195" s="209" t="s">
        <v>1086</v>
      </c>
      <c r="E195" s="209" t="s">
        <v>2161</v>
      </c>
      <c r="F195" s="282" t="s">
        <v>13177</v>
      </c>
      <c r="H195" s="209" t="s">
        <v>2264</v>
      </c>
      <c r="I195" s="209" t="s">
        <v>2162</v>
      </c>
      <c r="J195" s="231" t="str">
        <f t="shared" si="8"/>
        <v>GoldMorris and Watson</v>
      </c>
      <c r="K195" s="231" t="str">
        <f t="shared" si="9"/>
        <v>GoldMorris and Watson</v>
      </c>
    </row>
    <row r="196" spans="1:11">
      <c r="A196" s="209" t="s">
        <v>1098</v>
      </c>
      <c r="B196" s="209" t="s">
        <v>882</v>
      </c>
      <c r="C196" s="209" t="s">
        <v>882</v>
      </c>
      <c r="D196" s="209" t="s">
        <v>854</v>
      </c>
      <c r="E196" s="209" t="s">
        <v>693</v>
      </c>
      <c r="F196" s="282" t="s">
        <v>13177</v>
      </c>
      <c r="H196" s="209" t="s">
        <v>1596</v>
      </c>
      <c r="I196" s="209" t="s">
        <v>9839</v>
      </c>
      <c r="J196" s="231" t="str">
        <f t="shared" si="8"/>
        <v>GoldMoscow Special Alloys Processing Plant</v>
      </c>
      <c r="K196" s="231" t="str">
        <f t="shared" si="9"/>
        <v>GoldMoscow Special Alloys Processing Plant</v>
      </c>
    </row>
    <row r="197" spans="1:11">
      <c r="A197" s="209" t="s">
        <v>1098</v>
      </c>
      <c r="B197" s="209" t="s">
        <v>12378</v>
      </c>
      <c r="C197" s="209" t="s">
        <v>12378</v>
      </c>
      <c r="D197" s="209" t="s">
        <v>860</v>
      </c>
      <c r="E197" s="209" t="s">
        <v>694</v>
      </c>
      <c r="F197" s="282" t="s">
        <v>13177</v>
      </c>
      <c r="H197" s="209" t="s">
        <v>1597</v>
      </c>
      <c r="I197" s="209" t="s">
        <v>11215</v>
      </c>
      <c r="J197" s="231" t="str">
        <f t="shared" si="8"/>
        <v>GoldNadir Metal Rafineri San. Ve Tic. A.S.</v>
      </c>
      <c r="K197" s="231" t="str">
        <f t="shared" si="9"/>
        <v>GoldNadir Metal Rafineri San. Ve Tic. A.S.</v>
      </c>
    </row>
    <row r="198" spans="1:11">
      <c r="A198" s="209" t="s">
        <v>1098</v>
      </c>
      <c r="B198" s="209" t="s">
        <v>1202</v>
      </c>
      <c r="C198" s="209" t="s">
        <v>12378</v>
      </c>
      <c r="D198" s="209" t="s">
        <v>860</v>
      </c>
      <c r="E198" s="209" t="s">
        <v>694</v>
      </c>
      <c r="F198" s="282" t="s">
        <v>13177</v>
      </c>
      <c r="H198" s="209" t="s">
        <v>1597</v>
      </c>
      <c r="I198" s="209" t="s">
        <v>11215</v>
      </c>
      <c r="J198" s="231" t="str">
        <f t="shared" si="8"/>
        <v>GoldNadir Metal Rafineri San. Ve Tic. A.Ş.</v>
      </c>
      <c r="K198" s="231" t="str">
        <f t="shared" si="9"/>
        <v>GoldNadir Metal Rafineri San. Ve Tic. A.Ş.</v>
      </c>
    </row>
    <row r="199" spans="1:11">
      <c r="A199" s="209" t="s">
        <v>1098</v>
      </c>
      <c r="B199" s="209" t="s">
        <v>1197</v>
      </c>
      <c r="C199" s="209" t="s">
        <v>1197</v>
      </c>
      <c r="D199" s="209" t="s">
        <v>862</v>
      </c>
      <c r="E199" s="209" t="s">
        <v>695</v>
      </c>
      <c r="F199" s="282" t="s">
        <v>13177</v>
      </c>
      <c r="H199" s="209" t="s">
        <v>1598</v>
      </c>
      <c r="I199" s="209" t="s">
        <v>11966</v>
      </c>
      <c r="J199" s="231" t="str">
        <f t="shared" si="8"/>
        <v>GoldNavoi Mining and Metallurgical Combinat</v>
      </c>
      <c r="K199" s="231" t="str">
        <f t="shared" si="9"/>
        <v>GoldNavoi Mining and Metallurgical Combinat</v>
      </c>
    </row>
    <row r="200" spans="1:11">
      <c r="A200" s="209" t="s">
        <v>1098</v>
      </c>
      <c r="B200" s="209" t="s">
        <v>12867</v>
      </c>
      <c r="C200" s="209" t="s">
        <v>12867</v>
      </c>
      <c r="D200" s="209" t="s">
        <v>1080</v>
      </c>
      <c r="E200" s="209" t="s">
        <v>12868</v>
      </c>
      <c r="F200" s="282" t="s">
        <v>13177</v>
      </c>
      <c r="H200" s="209" t="s">
        <v>12884</v>
      </c>
      <c r="I200" s="209" t="s">
        <v>12818</v>
      </c>
      <c r="J200" s="231" t="str">
        <f t="shared" si="8"/>
        <v>GoldNH Recytech Company</v>
      </c>
      <c r="K200" s="231" t="str">
        <f t="shared" si="9"/>
        <v>GoldNH Recytech Company</v>
      </c>
    </row>
    <row r="201" spans="1:11">
      <c r="A201" s="209" t="s">
        <v>1098</v>
      </c>
      <c r="B201" s="209" t="s">
        <v>2109</v>
      </c>
      <c r="C201" s="209" t="s">
        <v>2109</v>
      </c>
      <c r="D201" s="209" t="s">
        <v>1077</v>
      </c>
      <c r="E201" s="209" t="s">
        <v>696</v>
      </c>
      <c r="F201" s="282" t="s">
        <v>13177</v>
      </c>
      <c r="H201" s="209" t="s">
        <v>1599</v>
      </c>
      <c r="I201" s="209" t="s">
        <v>1600</v>
      </c>
      <c r="J201" s="231" t="str">
        <f t="shared" si="8"/>
        <v>GoldNihon Material Co., Ltd.</v>
      </c>
      <c r="K201" s="231" t="str">
        <f t="shared" si="9"/>
        <v>GoldNihon Material Co., Ltd.</v>
      </c>
    </row>
    <row r="202" spans="1:11">
      <c r="A202" s="209" t="s">
        <v>1098</v>
      </c>
      <c r="B202" s="209" t="s">
        <v>15611</v>
      </c>
      <c r="C202" s="209" t="s">
        <v>15611</v>
      </c>
      <c r="D202" s="209" t="s">
        <v>2384</v>
      </c>
      <c r="E202" s="209" t="s">
        <v>15612</v>
      </c>
      <c r="F202" s="282" t="s">
        <v>13177</v>
      </c>
      <c r="H202" s="209" t="s">
        <v>15613</v>
      </c>
      <c r="I202" s="209" t="s">
        <v>1507</v>
      </c>
      <c r="J202" s="231" t="str">
        <f t="shared" si="8"/>
        <v>GoldNOBLE METAL SERVICES</v>
      </c>
      <c r="K202" s="231" t="str">
        <f t="shared" si="9"/>
        <v>GoldNOBLE METAL SERVICES</v>
      </c>
    </row>
    <row r="203" spans="1:11">
      <c r="A203" s="209" t="s">
        <v>1098</v>
      </c>
      <c r="B203" s="209" t="s">
        <v>15290</v>
      </c>
      <c r="C203" s="209" t="s">
        <v>2109</v>
      </c>
      <c r="D203" s="209" t="s">
        <v>1077</v>
      </c>
      <c r="E203" s="209" t="s">
        <v>696</v>
      </c>
      <c r="F203" s="282" t="s">
        <v>13177</v>
      </c>
      <c r="H203" s="209" t="s">
        <v>1599</v>
      </c>
      <c r="I203" s="209" t="s">
        <v>1600</v>
      </c>
      <c r="J203" s="231" t="str">
        <f t="shared" si="8"/>
        <v>GoldNohon Material Corporation</v>
      </c>
      <c r="K203" s="231" t="str">
        <f t="shared" si="9"/>
        <v>GoldNohon Material Corporation</v>
      </c>
    </row>
    <row r="204" spans="1:11">
      <c r="A204" s="209" t="s">
        <v>1098</v>
      </c>
      <c r="B204" s="209" t="s">
        <v>1524</v>
      </c>
      <c r="C204" s="209" t="s">
        <v>1191</v>
      </c>
      <c r="D204" s="209" t="s">
        <v>1070</v>
      </c>
      <c r="E204" s="209" t="s">
        <v>641</v>
      </c>
      <c r="F204" s="282" t="s">
        <v>13177</v>
      </c>
      <c r="H204" s="209" t="s">
        <v>1523</v>
      </c>
      <c r="I204" s="209" t="s">
        <v>1523</v>
      </c>
      <c r="J204" s="231" t="str">
        <f t="shared" si="8"/>
        <v>GoldNorddeutsche Affinererie AG</v>
      </c>
      <c r="K204" s="231" t="str">
        <f t="shared" si="9"/>
        <v>GoldNorddeutsche Affinererie AG</v>
      </c>
    </row>
    <row r="205" spans="1:11">
      <c r="A205" s="209" t="s">
        <v>1098</v>
      </c>
      <c r="B205" s="209" t="s">
        <v>12382</v>
      </c>
      <c r="C205" s="209" t="s">
        <v>12382</v>
      </c>
      <c r="D205" s="209" t="s">
        <v>1063</v>
      </c>
      <c r="E205" s="209" t="s">
        <v>2158</v>
      </c>
      <c r="F205" s="282" t="s">
        <v>13177</v>
      </c>
      <c r="H205" s="209" t="s">
        <v>2159</v>
      </c>
      <c r="I205" s="209" t="s">
        <v>2755</v>
      </c>
      <c r="J205" s="231" t="str">
        <f t="shared" si="8"/>
        <v>GoldOgussa Osterreichische Gold- und Silber-Scheideanstalt GmbH</v>
      </c>
      <c r="K205" s="231" t="str">
        <f t="shared" si="9"/>
        <v>GoldOgussa Osterreichische Gold- und Silber-Scheideanstalt GmbH</v>
      </c>
    </row>
    <row r="206" spans="1:11">
      <c r="A206" s="209" t="s">
        <v>1098</v>
      </c>
      <c r="B206" s="209" t="s">
        <v>2156</v>
      </c>
      <c r="C206" s="209" t="s">
        <v>12382</v>
      </c>
      <c r="D206" s="209" t="s">
        <v>1063</v>
      </c>
      <c r="E206" s="209" t="s">
        <v>2158</v>
      </c>
      <c r="F206" s="282" t="s">
        <v>13177</v>
      </c>
      <c r="H206" s="209" t="s">
        <v>2159</v>
      </c>
      <c r="I206" s="209" t="s">
        <v>2755</v>
      </c>
      <c r="J206" s="231" t="str">
        <f t="shared" si="8"/>
        <v>GoldÖgussa Österreichische Gold- und Silber-Scheideanstalt GmbH</v>
      </c>
      <c r="K206" s="231" t="str">
        <f t="shared" si="9"/>
        <v>GoldÖgussa Österreichische Gold- und Silber-Scheideanstalt GmbH</v>
      </c>
    </row>
    <row r="207" spans="1:11">
      <c r="A207" s="209" t="s">
        <v>1098</v>
      </c>
      <c r="B207" s="209" t="s">
        <v>2110</v>
      </c>
      <c r="C207" s="209" t="s">
        <v>2110</v>
      </c>
      <c r="D207" s="209" t="s">
        <v>1077</v>
      </c>
      <c r="E207" s="209" t="s">
        <v>697</v>
      </c>
      <c r="F207" s="282" t="s">
        <v>13177</v>
      </c>
      <c r="H207" s="209" t="s">
        <v>1602</v>
      </c>
      <c r="I207" s="209" t="s">
        <v>1603</v>
      </c>
      <c r="J207" s="231" t="str">
        <f t="shared" si="8"/>
        <v>GoldOhura Precious Metal Industry Co., Ltd.</v>
      </c>
      <c r="K207" s="231" t="str">
        <f t="shared" si="9"/>
        <v>GoldOhura Precious Metal Industry Co., Ltd.</v>
      </c>
    </row>
    <row r="208" spans="1:11">
      <c r="A208" s="209" t="s">
        <v>1098</v>
      </c>
      <c r="B208" s="209" t="s">
        <v>2209</v>
      </c>
      <c r="C208" s="209" t="s">
        <v>2209</v>
      </c>
      <c r="D208" s="209" t="s">
        <v>854</v>
      </c>
      <c r="E208" s="209" t="s">
        <v>698</v>
      </c>
      <c r="F208" s="282" t="s">
        <v>13177</v>
      </c>
      <c r="H208" s="209" t="s">
        <v>1604</v>
      </c>
      <c r="I208" s="209" t="s">
        <v>9982</v>
      </c>
      <c r="J208" s="231" t="str">
        <f t="shared" si="8"/>
        <v>GoldOJSC "The Gulidov Krasnoyarsk Non-Ferrous Metals Plant" (OJSC Krastsvetmet)</v>
      </c>
      <c r="K208" s="231" t="str">
        <f t="shared" si="9"/>
        <v>GoldOJSC "The Gulidov Krasnoyarsk Non-Ferrous Metals Plant" (OJSC Krastsvetmet)</v>
      </c>
    </row>
    <row r="209" spans="1:11">
      <c r="A209" s="209" t="s">
        <v>1098</v>
      </c>
      <c r="B209" s="209" t="s">
        <v>1605</v>
      </c>
      <c r="C209" s="209" t="s">
        <v>2209</v>
      </c>
      <c r="D209" s="209" t="s">
        <v>854</v>
      </c>
      <c r="E209" s="209" t="s">
        <v>698</v>
      </c>
      <c r="F209" s="282" t="s">
        <v>13177</v>
      </c>
      <c r="H209" s="209" t="s">
        <v>1604</v>
      </c>
      <c r="I209" s="209" t="s">
        <v>9982</v>
      </c>
      <c r="J209" s="231" t="str">
        <f t="shared" si="8"/>
        <v>GoldOJSC Krastsvetmet</v>
      </c>
      <c r="K209" s="231" t="str">
        <f t="shared" si="9"/>
        <v>GoldOJSC Krastsvetmet</v>
      </c>
    </row>
    <row r="210" spans="1:11">
      <c r="A210" s="209" t="s">
        <v>1098</v>
      </c>
      <c r="B210" s="209" t="s">
        <v>2152</v>
      </c>
      <c r="C210" s="209" t="s">
        <v>14927</v>
      </c>
      <c r="D210" s="209" t="s">
        <v>854</v>
      </c>
      <c r="E210" s="209" t="s">
        <v>655</v>
      </c>
      <c r="F210" s="282" t="s">
        <v>13177</v>
      </c>
      <c r="H210" s="209" t="s">
        <v>1548</v>
      </c>
      <c r="I210" s="209" t="s">
        <v>9952</v>
      </c>
      <c r="J210" s="231" t="str">
        <f t="shared" si="8"/>
        <v>GoldOJSC Novosibirsk Refinery</v>
      </c>
      <c r="K210" s="231" t="str">
        <f t="shared" si="9"/>
        <v>GoldOJSC Novosibirsk Refinery</v>
      </c>
    </row>
    <row r="211" spans="1:11">
      <c r="A211" s="209" t="s">
        <v>1098</v>
      </c>
      <c r="B211" s="209" t="s">
        <v>2265</v>
      </c>
      <c r="C211" s="209" t="s">
        <v>15334</v>
      </c>
      <c r="D211" s="209" t="s">
        <v>1067</v>
      </c>
      <c r="E211" s="209" t="s">
        <v>699</v>
      </c>
      <c r="F211" s="282" t="s">
        <v>13177</v>
      </c>
      <c r="H211" s="209" t="s">
        <v>15337</v>
      </c>
      <c r="I211" s="209" t="s">
        <v>3741</v>
      </c>
      <c r="J211" s="231" t="str">
        <f t="shared" ref="J211:J274" si="10">A211&amp;B211</f>
        <v>GoldPAMP S.A.</v>
      </c>
      <c r="K211" s="231" t="str">
        <f t="shared" ref="K211:K274" si="11">A211&amp;B211</f>
        <v>GoldPAMP S.A.</v>
      </c>
    </row>
    <row r="212" spans="1:11">
      <c r="A212" s="209" t="s">
        <v>1098</v>
      </c>
      <c r="B212" s="209" t="s">
        <v>2173</v>
      </c>
      <c r="C212" s="209" t="s">
        <v>52</v>
      </c>
      <c r="D212" s="209" t="s">
        <v>1077</v>
      </c>
      <c r="E212" s="209" t="s">
        <v>673</v>
      </c>
      <c r="F212" s="282" t="s">
        <v>13177</v>
      </c>
      <c r="H212" s="209" t="s">
        <v>2314</v>
      </c>
      <c r="I212" s="209" t="s">
        <v>6611</v>
      </c>
      <c r="J212" s="231" t="str">
        <f t="shared" si="10"/>
        <v>GoldPan Pacific Copper Co Ltd.</v>
      </c>
      <c r="K212" s="231" t="str">
        <f t="shared" si="11"/>
        <v>GoldPan Pacific Copper Co Ltd.</v>
      </c>
    </row>
    <row r="213" spans="1:11">
      <c r="A213" s="209" t="s">
        <v>1098</v>
      </c>
      <c r="B213" s="209" t="s">
        <v>2393</v>
      </c>
      <c r="C213" s="209" t="s">
        <v>2393</v>
      </c>
      <c r="D213" s="209" t="s">
        <v>2384</v>
      </c>
      <c r="E213" s="209" t="s">
        <v>2394</v>
      </c>
      <c r="F213" s="282" t="s">
        <v>13177</v>
      </c>
      <c r="H213" s="209" t="s">
        <v>1506</v>
      </c>
      <c r="I213" s="209" t="s">
        <v>1507</v>
      </c>
      <c r="J213" s="231" t="str">
        <f t="shared" si="10"/>
        <v>GoldPease &amp; Curren</v>
      </c>
      <c r="K213" s="231" t="str">
        <f t="shared" si="11"/>
        <v>GoldPease &amp; Curren</v>
      </c>
    </row>
    <row r="214" spans="1:11">
      <c r="A214" s="209" t="s">
        <v>1098</v>
      </c>
      <c r="B214" s="209" t="s">
        <v>2111</v>
      </c>
      <c r="C214" s="209" t="s">
        <v>2111</v>
      </c>
      <c r="D214" s="209" t="s">
        <v>1069</v>
      </c>
      <c r="E214" s="209" t="s">
        <v>700</v>
      </c>
      <c r="F214" s="282" t="s">
        <v>13177</v>
      </c>
      <c r="H214" s="209" t="s">
        <v>2430</v>
      </c>
      <c r="I214" s="209" t="s">
        <v>13532</v>
      </c>
      <c r="J214" s="231" t="str">
        <f t="shared" si="10"/>
        <v>GoldPenglai Penggang Gold Industry Co., Ltd.</v>
      </c>
      <c r="K214" s="231" t="str">
        <f t="shared" si="11"/>
        <v>GoldPenglai Penggang Gold Industry Co., Ltd.</v>
      </c>
    </row>
    <row r="215" spans="1:11">
      <c r="A215" s="209" t="s">
        <v>1098</v>
      </c>
      <c r="B215" s="209" t="s">
        <v>2174</v>
      </c>
      <c r="C215" s="209" t="s">
        <v>2440</v>
      </c>
      <c r="D215" s="209" t="s">
        <v>1062</v>
      </c>
      <c r="E215" s="209" t="s">
        <v>722</v>
      </c>
      <c r="F215" s="282" t="s">
        <v>13177</v>
      </c>
      <c r="H215" s="209" t="s">
        <v>1645</v>
      </c>
      <c r="I215" s="209" t="s">
        <v>1646</v>
      </c>
      <c r="J215" s="231" t="str">
        <f t="shared" si="10"/>
        <v>GoldPerth Mint</v>
      </c>
      <c r="K215" s="231" t="str">
        <f t="shared" si="11"/>
        <v>GoldPerth Mint</v>
      </c>
    </row>
    <row r="216" spans="1:11">
      <c r="A216" s="209" t="s">
        <v>1098</v>
      </c>
      <c r="B216" s="209" t="s">
        <v>1649</v>
      </c>
      <c r="C216" s="209" t="s">
        <v>2440</v>
      </c>
      <c r="D216" s="209" t="s">
        <v>1062</v>
      </c>
      <c r="E216" s="209" t="s">
        <v>722</v>
      </c>
      <c r="F216" s="282" t="s">
        <v>13177</v>
      </c>
      <c r="H216" s="209" t="s">
        <v>1645</v>
      </c>
      <c r="I216" s="209" t="s">
        <v>1646</v>
      </c>
      <c r="J216" s="231" t="str">
        <f t="shared" si="10"/>
        <v>GoldPerth Mint (ANZ)</v>
      </c>
      <c r="K216" s="231" t="str">
        <f t="shared" si="11"/>
        <v>GoldPerth Mint (ANZ)</v>
      </c>
    </row>
    <row r="217" spans="1:11">
      <c r="A217" s="209" t="s">
        <v>1098</v>
      </c>
      <c r="B217" s="209" t="s">
        <v>2465</v>
      </c>
      <c r="C217" s="209" t="s">
        <v>2465</v>
      </c>
      <c r="D217" s="209" t="s">
        <v>1068</v>
      </c>
      <c r="E217" s="209" t="s">
        <v>2466</v>
      </c>
      <c r="F217" s="282" t="s">
        <v>13177</v>
      </c>
      <c r="H217" s="209" t="s">
        <v>2467</v>
      </c>
      <c r="I217" s="209" t="s">
        <v>2468</v>
      </c>
      <c r="J217" s="231" t="str">
        <f t="shared" si="10"/>
        <v>GoldPlanta Recuperadora de Metales SpA</v>
      </c>
      <c r="K217" s="231" t="str">
        <f t="shared" si="11"/>
        <v>GoldPlanta Recuperadora de Metales SpA</v>
      </c>
    </row>
    <row r="218" spans="1:11">
      <c r="A218" s="209" t="s">
        <v>1098</v>
      </c>
      <c r="B218" s="209" t="s">
        <v>883</v>
      </c>
      <c r="C218" s="209" t="s">
        <v>883</v>
      </c>
      <c r="D218" s="209" t="s">
        <v>854</v>
      </c>
      <c r="E218" s="209" t="s">
        <v>701</v>
      </c>
      <c r="F218" s="282" t="s">
        <v>13177</v>
      </c>
      <c r="H218" s="209" t="s">
        <v>1606</v>
      </c>
      <c r="I218" s="209" t="s">
        <v>9842</v>
      </c>
      <c r="J218" s="231" t="str">
        <f t="shared" si="10"/>
        <v>GoldPrioksky Plant of Non-Ferrous Metals</v>
      </c>
      <c r="K218" s="231" t="str">
        <f t="shared" si="11"/>
        <v>GoldPrioksky Plant of Non-Ferrous Metals</v>
      </c>
    </row>
    <row r="219" spans="1:11">
      <c r="A219" s="209" t="s">
        <v>1098</v>
      </c>
      <c r="B219" s="209" t="s">
        <v>2175</v>
      </c>
      <c r="C219" s="209" t="s">
        <v>15334</v>
      </c>
      <c r="D219" s="209" t="s">
        <v>1067</v>
      </c>
      <c r="E219" s="209" t="s">
        <v>699</v>
      </c>
      <c r="F219" s="282" t="s">
        <v>13177</v>
      </c>
      <c r="H219" s="209" t="s">
        <v>15337</v>
      </c>
      <c r="I219" s="209" t="s">
        <v>3741</v>
      </c>
      <c r="J219" s="231" t="str">
        <f t="shared" si="10"/>
        <v>GoldProduits Artistiques de Métaux</v>
      </c>
      <c r="K219" s="231" t="str">
        <f t="shared" si="11"/>
        <v>GoldProduits Artistiques de Métaux</v>
      </c>
    </row>
    <row r="220" spans="1:11">
      <c r="A220" s="209" t="s">
        <v>1098</v>
      </c>
      <c r="B220" s="209" t="s">
        <v>1198</v>
      </c>
      <c r="C220" s="209" t="s">
        <v>1198</v>
      </c>
      <c r="D220" s="209" t="s">
        <v>1074</v>
      </c>
      <c r="E220" s="209" t="s">
        <v>702</v>
      </c>
      <c r="F220" s="282" t="s">
        <v>13177</v>
      </c>
      <c r="H220" s="209" t="s">
        <v>1607</v>
      </c>
      <c r="I220" s="209" t="s">
        <v>5954</v>
      </c>
      <c r="J220" s="231" t="str">
        <f t="shared" si="10"/>
        <v>GoldPT Aneka Tambang (Persero) Tbk</v>
      </c>
      <c r="K220" s="231" t="str">
        <f t="shared" si="11"/>
        <v>GoldPT Aneka Tambang (Persero) Tbk</v>
      </c>
    </row>
    <row r="221" spans="1:11">
      <c r="A221" s="209" t="s">
        <v>1098</v>
      </c>
      <c r="B221" s="209" t="s">
        <v>12379</v>
      </c>
      <c r="C221" s="209" t="s">
        <v>12379</v>
      </c>
      <c r="D221" s="209" t="s">
        <v>1067</v>
      </c>
      <c r="E221" s="209" t="s">
        <v>703</v>
      </c>
      <c r="F221" s="282" t="s">
        <v>13177</v>
      </c>
      <c r="H221" s="209" t="s">
        <v>1608</v>
      </c>
      <c r="I221" s="209" t="s">
        <v>1589</v>
      </c>
      <c r="J221" s="231" t="str">
        <f t="shared" si="10"/>
        <v>GoldPX Precinox S.A.</v>
      </c>
      <c r="K221" s="231" t="str">
        <f t="shared" si="11"/>
        <v>GoldPX Precinox S.A.</v>
      </c>
    </row>
    <row r="222" spans="1:11">
      <c r="A222" s="209" t="s">
        <v>1098</v>
      </c>
      <c r="B222" s="209" t="s">
        <v>2266</v>
      </c>
      <c r="C222" s="209" t="s">
        <v>12379</v>
      </c>
      <c r="D222" s="209" t="s">
        <v>1067</v>
      </c>
      <c r="E222" s="209" t="s">
        <v>703</v>
      </c>
      <c r="F222" s="282" t="s">
        <v>13177</v>
      </c>
      <c r="H222" s="209" t="s">
        <v>1608</v>
      </c>
      <c r="I222" s="209" t="s">
        <v>1589</v>
      </c>
      <c r="J222" s="231" t="str">
        <f t="shared" si="10"/>
        <v>GoldPX Précinox S.A.</v>
      </c>
      <c r="K222" s="231" t="str">
        <f t="shared" si="11"/>
        <v>GoldPX Précinox S.A.</v>
      </c>
    </row>
    <row r="223" spans="1:11">
      <c r="A223" s="209" t="s">
        <v>1098</v>
      </c>
      <c r="B223" s="209" t="s">
        <v>13116</v>
      </c>
      <c r="C223" s="209" t="s">
        <v>13116</v>
      </c>
      <c r="D223" s="209" t="s">
        <v>2384</v>
      </c>
      <c r="E223" s="209" t="s">
        <v>13117</v>
      </c>
      <c r="F223" s="282" t="s">
        <v>13177</v>
      </c>
      <c r="H223" s="209" t="s">
        <v>13176</v>
      </c>
      <c r="I223" s="209" t="s">
        <v>1601</v>
      </c>
      <c r="J223" s="231" t="str">
        <f t="shared" si="10"/>
        <v>GoldQG Refining, LLC</v>
      </c>
      <c r="K223" s="231" t="str">
        <f t="shared" si="11"/>
        <v>GoldQG Refining, LLC</v>
      </c>
    </row>
    <row r="224" spans="1:11">
      <c r="A224" s="209" t="s">
        <v>1098</v>
      </c>
      <c r="B224" s="209" t="s">
        <v>2112</v>
      </c>
      <c r="C224" s="209" t="s">
        <v>2112</v>
      </c>
      <c r="D224" s="209" t="s">
        <v>864</v>
      </c>
      <c r="E224" s="209" t="s">
        <v>704</v>
      </c>
      <c r="F224" s="282" t="s">
        <v>13177</v>
      </c>
      <c r="H224" s="209" t="s">
        <v>1609</v>
      </c>
      <c r="I224" s="209" t="s">
        <v>1610</v>
      </c>
      <c r="J224" s="231" t="str">
        <f t="shared" si="10"/>
        <v>GoldRand Refinery (Pty) Ltd.</v>
      </c>
      <c r="K224" s="231" t="str">
        <f t="shared" si="11"/>
        <v>GoldRand Refinery (Pty) Ltd.</v>
      </c>
    </row>
    <row r="225" spans="1:11">
      <c r="A225" s="209" t="s">
        <v>1098</v>
      </c>
      <c r="B225" s="209" t="s">
        <v>26</v>
      </c>
      <c r="C225" s="209" t="s">
        <v>15610</v>
      </c>
      <c r="D225" s="209" t="s">
        <v>1080</v>
      </c>
      <c r="E225" s="209" t="s">
        <v>681</v>
      </c>
      <c r="F225" s="282" t="s">
        <v>13177</v>
      </c>
      <c r="H225" s="209" t="s">
        <v>1579</v>
      </c>
      <c r="I225" s="209" t="s">
        <v>12814</v>
      </c>
      <c r="J225" s="231" t="str">
        <f t="shared" si="10"/>
        <v>GoldRefinery LS-Nikko Copper Inc.</v>
      </c>
      <c r="K225" s="231" t="str">
        <f t="shared" si="11"/>
        <v>GoldRefinery LS-Nikko Copper Inc.</v>
      </c>
    </row>
    <row r="226" spans="1:11">
      <c r="A226" s="209" t="s">
        <v>1098</v>
      </c>
      <c r="B226" s="209" t="s">
        <v>12869</v>
      </c>
      <c r="C226" s="209" t="s">
        <v>12869</v>
      </c>
      <c r="D226" s="209" t="s">
        <v>1069</v>
      </c>
      <c r="E226" s="209" t="s">
        <v>656</v>
      </c>
      <c r="F226" s="282" t="s">
        <v>13177</v>
      </c>
      <c r="H226" s="209" t="s">
        <v>1549</v>
      </c>
      <c r="I226" s="209" t="s">
        <v>13542</v>
      </c>
      <c r="J226" s="231" t="str">
        <f t="shared" si="10"/>
        <v>GoldRefinery of Seemine Gold Co., Ltd.</v>
      </c>
      <c r="K226" s="231" t="str">
        <f t="shared" si="11"/>
        <v>GoldRefinery of Seemine Gold Co., Ltd.</v>
      </c>
    </row>
    <row r="227" spans="1:11">
      <c r="A227" s="209" t="s">
        <v>1098</v>
      </c>
      <c r="B227" s="209" t="s">
        <v>2267</v>
      </c>
      <c r="C227" s="209" t="s">
        <v>13704</v>
      </c>
      <c r="D227" s="209" t="s">
        <v>1085</v>
      </c>
      <c r="E227" s="209" t="s">
        <v>2268</v>
      </c>
      <c r="F227" s="282" t="s">
        <v>13177</v>
      </c>
      <c r="H227" s="209" t="s">
        <v>2301</v>
      </c>
      <c r="I227" s="209" t="s">
        <v>8844</v>
      </c>
      <c r="J227" s="231" t="str">
        <f t="shared" si="10"/>
        <v>GoldRemondis Argentia B.V.</v>
      </c>
      <c r="K227" s="231" t="str">
        <f t="shared" si="11"/>
        <v>GoldRemondis Argentia B.V.</v>
      </c>
    </row>
    <row r="228" spans="1:11">
      <c r="A228" s="209" t="s">
        <v>1098</v>
      </c>
      <c r="B228" s="209" t="s">
        <v>13704</v>
      </c>
      <c r="C228" s="209" t="s">
        <v>13704</v>
      </c>
      <c r="D228" s="209" t="s">
        <v>1085</v>
      </c>
      <c r="E228" s="209" t="s">
        <v>2268</v>
      </c>
      <c r="F228" s="282" t="s">
        <v>13177</v>
      </c>
      <c r="H228" s="209" t="s">
        <v>2301</v>
      </c>
      <c r="I228" s="209" t="s">
        <v>8844</v>
      </c>
      <c r="J228" s="231" t="str">
        <f t="shared" si="10"/>
        <v>GoldREMONDIS PMR B.V.</v>
      </c>
      <c r="K228" s="231" t="str">
        <f t="shared" si="11"/>
        <v>GoldREMONDIS PMR B.V.</v>
      </c>
    </row>
    <row r="229" spans="1:11">
      <c r="A229" s="209" t="s">
        <v>1098</v>
      </c>
      <c r="B229" s="209" t="s">
        <v>884</v>
      </c>
      <c r="C229" s="209" t="s">
        <v>884</v>
      </c>
      <c r="D229" s="209" t="s">
        <v>1066</v>
      </c>
      <c r="E229" s="209" t="s">
        <v>705</v>
      </c>
      <c r="F229" s="282" t="s">
        <v>13177</v>
      </c>
      <c r="H229" s="209" t="s">
        <v>1611</v>
      </c>
      <c r="I229" s="209" t="s">
        <v>1569</v>
      </c>
      <c r="J229" s="231" t="str">
        <f t="shared" si="10"/>
        <v>GoldRoyal Canadian Mint</v>
      </c>
      <c r="K229" s="231" t="str">
        <f t="shared" si="11"/>
        <v>GoldRoyal Canadian Mint</v>
      </c>
    </row>
    <row r="230" spans="1:11">
      <c r="A230" s="209" t="s">
        <v>1098</v>
      </c>
      <c r="B230" s="209" t="s">
        <v>2210</v>
      </c>
      <c r="C230" s="209" t="s">
        <v>2210</v>
      </c>
      <c r="D230" s="209" t="s">
        <v>1073</v>
      </c>
      <c r="E230" s="209" t="s">
        <v>2211</v>
      </c>
      <c r="F230" s="282" t="s">
        <v>13177</v>
      </c>
      <c r="H230" s="209" t="s">
        <v>15683</v>
      </c>
      <c r="I230" s="209" t="s">
        <v>12780</v>
      </c>
      <c r="J230" s="231" t="str">
        <f t="shared" si="10"/>
        <v>GoldSAAMP</v>
      </c>
      <c r="K230" s="231" t="str">
        <f t="shared" si="11"/>
        <v>GoldSAAMP</v>
      </c>
    </row>
    <row r="231" spans="1:11">
      <c r="A231" s="209" t="s">
        <v>1098</v>
      </c>
      <c r="B231" s="209" t="s">
        <v>1132</v>
      </c>
      <c r="C231" s="209" t="s">
        <v>1132</v>
      </c>
      <c r="D231" s="209" t="s">
        <v>2384</v>
      </c>
      <c r="E231" s="209" t="s">
        <v>706</v>
      </c>
      <c r="F231" s="282" t="s">
        <v>13177</v>
      </c>
      <c r="H231" s="209" t="s">
        <v>1612</v>
      </c>
      <c r="I231" s="209" t="s">
        <v>1613</v>
      </c>
      <c r="J231" s="231" t="str">
        <f t="shared" si="10"/>
        <v>GoldSabin Metal Corp.</v>
      </c>
      <c r="K231" s="231" t="str">
        <f t="shared" si="11"/>
        <v>GoldSabin Metal Corp.</v>
      </c>
    </row>
    <row r="232" spans="1:11">
      <c r="A232" s="209" t="s">
        <v>1098</v>
      </c>
      <c r="B232" s="209" t="s">
        <v>2469</v>
      </c>
      <c r="C232" s="209" t="s">
        <v>2469</v>
      </c>
      <c r="D232" s="209" t="s">
        <v>1076</v>
      </c>
      <c r="E232" s="209" t="s">
        <v>2470</v>
      </c>
      <c r="F232" s="282" t="s">
        <v>13177</v>
      </c>
      <c r="H232" s="209" t="s">
        <v>1536</v>
      </c>
      <c r="I232" s="209" t="s">
        <v>6417</v>
      </c>
      <c r="J232" s="231" t="str">
        <f t="shared" si="10"/>
        <v>GoldSafimet S.p.A</v>
      </c>
      <c r="K232" s="231" t="str">
        <f t="shared" si="11"/>
        <v>GoldSafimet S.p.A</v>
      </c>
    </row>
    <row r="233" spans="1:11">
      <c r="A233" s="209" t="s">
        <v>1098</v>
      </c>
      <c r="B233" s="209" t="s">
        <v>2269</v>
      </c>
      <c r="C233" s="209" t="s">
        <v>2269</v>
      </c>
      <c r="D233" s="209" t="s">
        <v>13409</v>
      </c>
      <c r="E233" s="209" t="s">
        <v>2270</v>
      </c>
      <c r="F233" s="282" t="s">
        <v>13177</v>
      </c>
      <c r="H233" s="209" t="s">
        <v>2271</v>
      </c>
      <c r="I233" s="209" t="s">
        <v>4102</v>
      </c>
      <c r="J233" s="231" t="str">
        <f t="shared" si="10"/>
        <v>GoldSAFINA A.S.</v>
      </c>
      <c r="K233" s="231" t="str">
        <f t="shared" si="11"/>
        <v>GoldSAFINA A.S.</v>
      </c>
    </row>
    <row r="234" spans="1:11">
      <c r="A234" s="209" t="s">
        <v>1098</v>
      </c>
      <c r="B234" s="209" t="s">
        <v>2252</v>
      </c>
      <c r="C234" s="209" t="s">
        <v>52</v>
      </c>
      <c r="D234" s="209" t="s">
        <v>1077</v>
      </c>
      <c r="E234" s="209" t="s">
        <v>673</v>
      </c>
      <c r="F234" s="282" t="s">
        <v>13177</v>
      </c>
      <c r="H234" s="209" t="s">
        <v>2314</v>
      </c>
      <c r="I234" s="209" t="s">
        <v>6611</v>
      </c>
      <c r="J234" s="231" t="str">
        <f t="shared" si="10"/>
        <v>GoldSaganoseki Smelter &amp; Refinery</v>
      </c>
      <c r="K234" s="231" t="str">
        <f t="shared" si="11"/>
        <v>GoldSaganoseki Smelter &amp; Refinery</v>
      </c>
    </row>
    <row r="235" spans="1:11">
      <c r="A235" s="209" t="s">
        <v>1098</v>
      </c>
      <c r="B235" s="209" t="s">
        <v>2272</v>
      </c>
      <c r="C235" s="209" t="s">
        <v>2272</v>
      </c>
      <c r="D235" s="209" t="s">
        <v>1075</v>
      </c>
      <c r="E235" s="209" t="s">
        <v>2273</v>
      </c>
      <c r="F235" s="282" t="s">
        <v>13177</v>
      </c>
      <c r="H235" s="209" t="s">
        <v>2274</v>
      </c>
      <c r="I235" s="209" t="s">
        <v>15381</v>
      </c>
      <c r="J235" s="231" t="str">
        <f t="shared" si="10"/>
        <v>GoldSai Refinery</v>
      </c>
      <c r="K235" s="231" t="str">
        <f t="shared" si="11"/>
        <v>GoldSai Refinery</v>
      </c>
    </row>
    <row r="236" spans="1:11">
      <c r="A236" s="209" t="s">
        <v>1098</v>
      </c>
      <c r="B236" s="209" t="s">
        <v>15335</v>
      </c>
      <c r="C236" s="209" t="s">
        <v>15677</v>
      </c>
      <c r="D236" s="209" t="s">
        <v>1061</v>
      </c>
      <c r="E236" s="209" t="s">
        <v>15336</v>
      </c>
      <c r="F236" s="282" t="s">
        <v>13177</v>
      </c>
      <c r="H236" s="209" t="s">
        <v>1668</v>
      </c>
      <c r="I236" s="209" t="s">
        <v>2524</v>
      </c>
      <c r="J236" s="231" t="str">
        <f t="shared" si="10"/>
        <v>GoldSam Precious Metals</v>
      </c>
      <c r="K236" s="231" t="str">
        <f t="shared" si="11"/>
        <v>GoldSam Precious Metals</v>
      </c>
    </row>
    <row r="237" spans="1:11">
      <c r="A237" s="209" t="s">
        <v>1098</v>
      </c>
      <c r="B237" s="209" t="s">
        <v>15677</v>
      </c>
      <c r="C237" s="209" t="s">
        <v>15677</v>
      </c>
      <c r="D237" s="209" t="s">
        <v>1061</v>
      </c>
      <c r="E237" s="209" t="s">
        <v>15336</v>
      </c>
      <c r="F237" s="282" t="s">
        <v>13177</v>
      </c>
      <c r="H237" s="209" t="s">
        <v>1668</v>
      </c>
      <c r="I237" s="209" t="s">
        <v>2524</v>
      </c>
      <c r="J237" s="231" t="str">
        <f t="shared" si="10"/>
        <v>GoldSAM Precious Metals FZ-LLC</v>
      </c>
      <c r="K237" s="231" t="str">
        <f t="shared" si="11"/>
        <v>GoldSAM Precious Metals FZ-LLC</v>
      </c>
    </row>
    <row r="238" spans="1:11">
      <c r="A238" s="209" t="s">
        <v>1098</v>
      </c>
      <c r="B238" s="209" t="s">
        <v>1614</v>
      </c>
      <c r="C238" s="209" t="s">
        <v>1372</v>
      </c>
      <c r="D238" s="209" t="s">
        <v>1080</v>
      </c>
      <c r="E238" s="209" t="s">
        <v>1373</v>
      </c>
      <c r="F238" s="282" t="s">
        <v>13177</v>
      </c>
      <c r="H238" s="209" t="s">
        <v>1538</v>
      </c>
      <c r="I238" s="209" t="s">
        <v>12813</v>
      </c>
      <c r="J238" s="231" t="str">
        <f t="shared" si="10"/>
        <v>GoldSamdok Metal</v>
      </c>
      <c r="K238" s="231" t="str">
        <f t="shared" si="11"/>
        <v>GoldSamdok Metal</v>
      </c>
    </row>
    <row r="239" spans="1:11">
      <c r="A239" s="209" t="s">
        <v>1098</v>
      </c>
      <c r="B239" s="209" t="s">
        <v>1372</v>
      </c>
      <c r="C239" s="209" t="s">
        <v>1372</v>
      </c>
      <c r="D239" s="209" t="s">
        <v>1080</v>
      </c>
      <c r="E239" s="209" t="s">
        <v>1373</v>
      </c>
      <c r="F239" s="282" t="s">
        <v>13177</v>
      </c>
      <c r="H239" s="209" t="s">
        <v>1538</v>
      </c>
      <c r="I239" s="209" t="s">
        <v>12813</v>
      </c>
      <c r="J239" s="231" t="str">
        <f t="shared" si="10"/>
        <v>GoldSamduck Precious Metals</v>
      </c>
      <c r="K239" s="231" t="str">
        <f t="shared" si="11"/>
        <v>GoldSamduck Precious Metals</v>
      </c>
    </row>
    <row r="240" spans="1:11">
      <c r="A240" s="209" t="s">
        <v>1098</v>
      </c>
      <c r="B240" s="209" t="s">
        <v>2395</v>
      </c>
      <c r="C240" s="209" t="s">
        <v>2395</v>
      </c>
      <c r="D240" s="209" t="s">
        <v>1080</v>
      </c>
      <c r="E240" s="209" t="s">
        <v>707</v>
      </c>
      <c r="F240" s="282" t="s">
        <v>13177</v>
      </c>
      <c r="H240" s="209" t="s">
        <v>1616</v>
      </c>
      <c r="I240" s="209" t="s">
        <v>12820</v>
      </c>
      <c r="J240" s="231" t="str">
        <f t="shared" si="10"/>
        <v>GoldSamwon Metals Corp.</v>
      </c>
      <c r="K240" s="231" t="str">
        <f t="shared" si="11"/>
        <v>GoldSamwon Metals Corp.</v>
      </c>
    </row>
    <row r="241" spans="1:11">
      <c r="A241" s="209" t="s">
        <v>1098</v>
      </c>
      <c r="B241" s="209" t="s">
        <v>1615</v>
      </c>
      <c r="C241" s="209" t="s">
        <v>1372</v>
      </c>
      <c r="D241" s="209" t="s">
        <v>1080</v>
      </c>
      <c r="E241" s="209" t="s">
        <v>1373</v>
      </c>
      <c r="F241" s="282" t="s">
        <v>13177</v>
      </c>
      <c r="H241" s="209" t="s">
        <v>1538</v>
      </c>
      <c r="I241" s="209" t="s">
        <v>12813</v>
      </c>
      <c r="J241" s="231" t="str">
        <f t="shared" si="10"/>
        <v>GoldSD (Samdok) Metal</v>
      </c>
      <c r="K241" s="231" t="str">
        <f t="shared" si="11"/>
        <v>GoldSD (Samdok) Metal</v>
      </c>
    </row>
    <row r="242" spans="1:11">
      <c r="A242" s="209" t="s">
        <v>1098</v>
      </c>
      <c r="B242" s="209" t="s">
        <v>12380</v>
      </c>
      <c r="C242" s="209" t="s">
        <v>12380</v>
      </c>
      <c r="D242" s="209" t="s">
        <v>1071</v>
      </c>
      <c r="E242" s="209" t="s">
        <v>708</v>
      </c>
      <c r="F242" s="282" t="s">
        <v>13177</v>
      </c>
      <c r="H242" s="209" t="s">
        <v>1617</v>
      </c>
      <c r="I242" s="209" t="s">
        <v>4621</v>
      </c>
      <c r="J242" s="231" t="str">
        <f t="shared" si="10"/>
        <v>GoldSEMPSA Joyeria Plateria S.A.</v>
      </c>
      <c r="K242" s="231" t="str">
        <f t="shared" si="11"/>
        <v>GoldSEMPSA Joyeria Plateria S.A.</v>
      </c>
    </row>
    <row r="243" spans="1:11">
      <c r="A243" s="209" t="s">
        <v>1098</v>
      </c>
      <c r="B243" s="209" t="s">
        <v>2275</v>
      </c>
      <c r="C243" s="209" t="s">
        <v>12380</v>
      </c>
      <c r="D243" s="209" t="s">
        <v>1071</v>
      </c>
      <c r="E243" s="209" t="s">
        <v>708</v>
      </c>
      <c r="F243" s="282" t="s">
        <v>13177</v>
      </c>
      <c r="H243" s="209" t="s">
        <v>1617</v>
      </c>
      <c r="I243" s="209" t="s">
        <v>4621</v>
      </c>
      <c r="J243" s="231" t="str">
        <f t="shared" si="10"/>
        <v>GoldSEMPSA Joyería Platería S.A.</v>
      </c>
      <c r="K243" s="231" t="str">
        <f t="shared" si="11"/>
        <v>GoldSEMPSA Joyería Platería S.A.</v>
      </c>
    </row>
    <row r="244" spans="1:11">
      <c r="A244" s="209" t="s">
        <v>1098</v>
      </c>
      <c r="B244" s="209" t="s">
        <v>1618</v>
      </c>
      <c r="C244" s="209" t="s">
        <v>12380</v>
      </c>
      <c r="D244" s="209" t="s">
        <v>1071</v>
      </c>
      <c r="E244" s="209" t="s">
        <v>708</v>
      </c>
      <c r="F244" s="282" t="s">
        <v>13177</v>
      </c>
      <c r="H244" s="209" t="s">
        <v>1617</v>
      </c>
      <c r="I244" s="209" t="s">
        <v>4621</v>
      </c>
      <c r="J244" s="231" t="str">
        <f t="shared" si="10"/>
        <v>GoldSempsa JP (Cookson Sempsa)</v>
      </c>
      <c r="K244" s="231" t="str">
        <f t="shared" si="11"/>
        <v>GoldSempsa JP (Cookson Sempsa)</v>
      </c>
    </row>
    <row r="245" spans="1:11">
      <c r="A245" s="209" t="s">
        <v>1098</v>
      </c>
      <c r="B245" s="209" t="s">
        <v>14939</v>
      </c>
      <c r="C245" s="209" t="s">
        <v>14918</v>
      </c>
      <c r="D245" s="209" t="s">
        <v>1069</v>
      </c>
      <c r="E245" s="209" t="s">
        <v>715</v>
      </c>
      <c r="F245" s="282" t="s">
        <v>13177</v>
      </c>
      <c r="H245" s="209" t="s">
        <v>1621</v>
      </c>
      <c r="I245" s="209" t="s">
        <v>13532</v>
      </c>
      <c r="J245" s="231" t="str">
        <f t="shared" si="10"/>
        <v>GoldShan Dong Huangjin</v>
      </c>
      <c r="K245" s="231" t="str">
        <f t="shared" si="11"/>
        <v>GoldShan Dong Huangjin</v>
      </c>
    </row>
    <row r="246" spans="1:11">
      <c r="A246" s="209" t="s">
        <v>1098</v>
      </c>
      <c r="B246" s="209" t="s">
        <v>1634</v>
      </c>
      <c r="C246" s="209" t="s">
        <v>14918</v>
      </c>
      <c r="D246" s="209" t="s">
        <v>1069</v>
      </c>
      <c r="E246" s="209" t="s">
        <v>715</v>
      </c>
      <c r="F246" s="282" t="s">
        <v>13177</v>
      </c>
      <c r="H246" s="209" t="s">
        <v>1621</v>
      </c>
      <c r="I246" s="209" t="s">
        <v>13532</v>
      </c>
      <c r="J246" s="231" t="str">
        <f t="shared" si="10"/>
        <v>GoldShandong Gold Mine(Laizhou) Smelter Co., Ltd.</v>
      </c>
      <c r="K246" s="231" t="str">
        <f t="shared" si="11"/>
        <v>GoldShandong Gold Mine(Laizhou) Smelter Co., Ltd.</v>
      </c>
    </row>
    <row r="247" spans="1:11">
      <c r="A247" s="209" t="s">
        <v>1098</v>
      </c>
      <c r="B247" s="209" t="s">
        <v>14918</v>
      </c>
      <c r="C247" s="209" t="s">
        <v>14918</v>
      </c>
      <c r="D247" s="209" t="s">
        <v>1069</v>
      </c>
      <c r="E247" s="209" t="s">
        <v>715</v>
      </c>
      <c r="F247" s="282" t="s">
        <v>13177</v>
      </c>
      <c r="H247" s="209" t="s">
        <v>1621</v>
      </c>
      <c r="I247" s="209" t="s">
        <v>13532</v>
      </c>
      <c r="J247" s="231" t="str">
        <f t="shared" si="10"/>
        <v>GoldShandong Gold Smelting Co., Ltd.</v>
      </c>
      <c r="K247" s="231" t="str">
        <f t="shared" si="11"/>
        <v>GoldShandong Gold Smelting Co., Ltd.</v>
      </c>
    </row>
    <row r="248" spans="1:11">
      <c r="A248" s="209" t="s">
        <v>1098</v>
      </c>
      <c r="B248" s="209" t="s">
        <v>2396</v>
      </c>
      <c r="C248" s="209" t="s">
        <v>1550</v>
      </c>
      <c r="D248" s="209" t="s">
        <v>1069</v>
      </c>
      <c r="E248" s="209" t="s">
        <v>1551</v>
      </c>
      <c r="F248" s="282" t="s">
        <v>13177</v>
      </c>
      <c r="H248" s="209" t="s">
        <v>1552</v>
      </c>
      <c r="I248" s="209" t="s">
        <v>13532</v>
      </c>
      <c r="J248" s="231" t="str">
        <f t="shared" si="10"/>
        <v>GoldShandong Guoda Gold Co., Ltd.</v>
      </c>
      <c r="K248" s="231" t="str">
        <f t="shared" si="11"/>
        <v>GoldShandong Guoda Gold Co., Ltd.</v>
      </c>
    </row>
    <row r="249" spans="1:11">
      <c r="A249" s="209" t="s">
        <v>1098</v>
      </c>
      <c r="B249" s="209" t="s">
        <v>14940</v>
      </c>
      <c r="C249" s="209" t="s">
        <v>14918</v>
      </c>
      <c r="D249" s="209" t="s">
        <v>1069</v>
      </c>
      <c r="E249" s="209" t="s">
        <v>715</v>
      </c>
      <c r="F249" s="282" t="s">
        <v>13177</v>
      </c>
      <c r="H249" s="209" t="s">
        <v>1621</v>
      </c>
      <c r="I249" s="209" t="s">
        <v>13532</v>
      </c>
      <c r="J249" s="231" t="str">
        <f t="shared" si="10"/>
        <v>Goldshandong huangjin</v>
      </c>
      <c r="K249" s="231" t="str">
        <f t="shared" si="11"/>
        <v>Goldshandong huangjin</v>
      </c>
    </row>
    <row r="250" spans="1:11">
      <c r="A250" s="209" t="s">
        <v>1098</v>
      </c>
      <c r="B250" s="209" t="s">
        <v>13705</v>
      </c>
      <c r="C250" s="209" t="s">
        <v>13705</v>
      </c>
      <c r="D250" s="209" t="s">
        <v>1069</v>
      </c>
      <c r="E250" s="209" t="s">
        <v>13706</v>
      </c>
      <c r="F250" s="282" t="s">
        <v>13177</v>
      </c>
      <c r="H250" s="209" t="s">
        <v>1621</v>
      </c>
      <c r="I250" s="209" t="s">
        <v>13532</v>
      </c>
      <c r="J250" s="231" t="str">
        <f t="shared" si="10"/>
        <v>GoldShandong Humon Smelting Co., Ltd.</v>
      </c>
      <c r="K250" s="231" t="str">
        <f t="shared" si="11"/>
        <v>GoldShandong Humon Smelting Co., Ltd.</v>
      </c>
    </row>
    <row r="251" spans="1:11">
      <c r="A251" s="209" t="s">
        <v>1098</v>
      </c>
      <c r="B251" s="209" t="s">
        <v>12870</v>
      </c>
      <c r="C251" s="209" t="s">
        <v>14918</v>
      </c>
      <c r="D251" s="209" t="s">
        <v>1069</v>
      </c>
      <c r="E251" s="209" t="s">
        <v>715</v>
      </c>
      <c r="F251" s="282" t="s">
        <v>13177</v>
      </c>
      <c r="H251" s="209" t="s">
        <v>1621</v>
      </c>
      <c r="I251" s="209" t="s">
        <v>13532</v>
      </c>
      <c r="J251" s="231" t="str">
        <f t="shared" si="10"/>
        <v>GoldShandong middlings JinYe group Co., LTD</v>
      </c>
      <c r="K251" s="231" t="str">
        <f t="shared" si="11"/>
        <v>GoldShandong middlings JinYe group Co., LTD</v>
      </c>
    </row>
    <row r="252" spans="1:11">
      <c r="A252" s="209" t="s">
        <v>1098</v>
      </c>
      <c r="B252" s="209" t="s">
        <v>1622</v>
      </c>
      <c r="C252" s="209" t="s">
        <v>1619</v>
      </c>
      <c r="D252" s="209" t="s">
        <v>1069</v>
      </c>
      <c r="E252" s="209" t="s">
        <v>1620</v>
      </c>
      <c r="F252" s="282" t="s">
        <v>13177</v>
      </c>
      <c r="H252" s="209" t="s">
        <v>1621</v>
      </c>
      <c r="I252" s="209" t="s">
        <v>13532</v>
      </c>
      <c r="J252" s="231" t="str">
        <f t="shared" si="10"/>
        <v>GoldShandong Tarzan Bio-Gold Industry Co., Ltd.</v>
      </c>
      <c r="K252" s="231" t="str">
        <f t="shared" si="11"/>
        <v>GoldShandong Tarzan Bio-Gold Industry Co., Ltd.</v>
      </c>
    </row>
    <row r="253" spans="1:11">
      <c r="A253" s="209" t="s">
        <v>1098</v>
      </c>
      <c r="B253" s="209" t="s">
        <v>1619</v>
      </c>
      <c r="C253" s="209" t="s">
        <v>1619</v>
      </c>
      <c r="D253" s="209" t="s">
        <v>1069</v>
      </c>
      <c r="E253" s="209" t="s">
        <v>1620</v>
      </c>
      <c r="F253" s="282" t="s">
        <v>13177</v>
      </c>
      <c r="H253" s="209" t="s">
        <v>1621</v>
      </c>
      <c r="I253" s="209" t="s">
        <v>13532</v>
      </c>
      <c r="J253" s="231" t="str">
        <f t="shared" si="10"/>
        <v>GoldShandong Tiancheng Biological Gold Industrial Co., Ltd.</v>
      </c>
      <c r="K253" s="231" t="str">
        <f t="shared" si="11"/>
        <v>GoldShandong Tiancheng Biological Gold Industrial Co., Ltd.</v>
      </c>
    </row>
    <row r="254" spans="1:11">
      <c r="A254" s="209" t="s">
        <v>1098</v>
      </c>
      <c r="B254" s="209" t="s">
        <v>2114</v>
      </c>
      <c r="C254" s="209" t="s">
        <v>2114</v>
      </c>
      <c r="D254" s="209" t="s">
        <v>1069</v>
      </c>
      <c r="E254" s="209" t="s">
        <v>709</v>
      </c>
      <c r="F254" s="282" t="s">
        <v>13177</v>
      </c>
      <c r="H254" s="209" t="s">
        <v>1552</v>
      </c>
      <c r="I254" s="209" t="s">
        <v>13532</v>
      </c>
      <c r="J254" s="231" t="str">
        <f t="shared" si="10"/>
        <v>GoldShandong Zhaojin Gold &amp; Silver Refinery Co., Ltd.</v>
      </c>
      <c r="K254" s="231" t="str">
        <f t="shared" si="11"/>
        <v>GoldShandong Zhaojin Gold &amp; Silver Refinery Co., Ltd.</v>
      </c>
    </row>
    <row r="255" spans="1:11">
      <c r="A255" s="209" t="s">
        <v>1098</v>
      </c>
      <c r="B255" s="209" t="s">
        <v>1623</v>
      </c>
      <c r="C255" s="209" t="s">
        <v>14918</v>
      </c>
      <c r="D255" s="209" t="s">
        <v>1069</v>
      </c>
      <c r="E255" s="209" t="s">
        <v>715</v>
      </c>
      <c r="F255" s="282" t="s">
        <v>13177</v>
      </c>
      <c r="H255" s="209" t="s">
        <v>1621</v>
      </c>
      <c r="I255" s="209" t="s">
        <v>13532</v>
      </c>
      <c r="J255" s="231" t="str">
        <f t="shared" si="10"/>
        <v>GoldShangdong Gold (Laizhou)</v>
      </c>
      <c r="K255" s="231" t="str">
        <f t="shared" si="11"/>
        <v>GoldShangdong Gold (Laizhou)</v>
      </c>
    </row>
    <row r="256" spans="1:11">
      <c r="A256" s="209" t="s">
        <v>1098</v>
      </c>
      <c r="B256" s="209" t="s">
        <v>15291</v>
      </c>
      <c r="C256" s="209" t="s">
        <v>15291</v>
      </c>
      <c r="D256" s="209" t="s">
        <v>1069</v>
      </c>
      <c r="E256" s="209" t="s">
        <v>15292</v>
      </c>
      <c r="F256" s="282" t="s">
        <v>13177</v>
      </c>
      <c r="H256" s="209" t="s">
        <v>14983</v>
      </c>
      <c r="I256" s="209" t="s">
        <v>13536</v>
      </c>
      <c r="J256" s="231" t="str">
        <f t="shared" si="10"/>
        <v>GoldShenzhen CuiLu Gold Co., Ltd.</v>
      </c>
      <c r="K256" s="231" t="str">
        <f t="shared" si="11"/>
        <v>GoldShenzhen CuiLu Gold Co., Ltd.</v>
      </c>
    </row>
    <row r="257" spans="1:11">
      <c r="A257" s="209" t="s">
        <v>1098</v>
      </c>
      <c r="B257" s="209" t="s">
        <v>15614</v>
      </c>
      <c r="C257" s="209" t="s">
        <v>15614</v>
      </c>
      <c r="D257" s="209" t="s">
        <v>1069</v>
      </c>
      <c r="E257" s="209" t="s">
        <v>15615</v>
      </c>
      <c r="F257" s="282" t="s">
        <v>13177</v>
      </c>
      <c r="H257" s="209" t="s">
        <v>14983</v>
      </c>
      <c r="I257" s="209" t="s">
        <v>13536</v>
      </c>
      <c r="J257" s="231" t="str">
        <f t="shared" si="10"/>
        <v>GoldSHENZHEN JINJUNWEI RESOURCE COMPREHENSIVE DEVELOPMENT CO., LTD.</v>
      </c>
      <c r="K257" s="231" t="str">
        <f t="shared" si="11"/>
        <v>GoldSHENZHEN JINJUNWEI RESOURCE COMPREHENSIVE DEVELOPMENT CO., LTD.</v>
      </c>
    </row>
    <row r="258" spans="1:11">
      <c r="A258" s="209" t="s">
        <v>1098</v>
      </c>
      <c r="B258" s="209" t="s">
        <v>14941</v>
      </c>
      <c r="C258" s="209" t="s">
        <v>14941</v>
      </c>
      <c r="D258" s="209" t="s">
        <v>1069</v>
      </c>
      <c r="E258" s="209" t="s">
        <v>14942</v>
      </c>
      <c r="F258" s="282" t="s">
        <v>13177</v>
      </c>
      <c r="H258" s="209" t="s">
        <v>14983</v>
      </c>
      <c r="I258" s="209" t="s">
        <v>13536</v>
      </c>
      <c r="J258" s="231" t="str">
        <f t="shared" si="10"/>
        <v>GoldShenzhen Zhonghenglong Real Industry Co., Ltd.</v>
      </c>
      <c r="K258" s="231" t="str">
        <f t="shared" si="11"/>
        <v>GoldShenzhen Zhonghenglong Real Industry Co., Ltd.</v>
      </c>
    </row>
    <row r="259" spans="1:11">
      <c r="A259" s="209" t="s">
        <v>1098</v>
      </c>
      <c r="B259" s="209" t="s">
        <v>13758</v>
      </c>
      <c r="C259" s="209" t="s">
        <v>13758</v>
      </c>
      <c r="D259" s="209" t="s">
        <v>1075</v>
      </c>
      <c r="E259" s="209" t="s">
        <v>13773</v>
      </c>
      <c r="F259" s="282" t="s">
        <v>13177</v>
      </c>
      <c r="H259" s="209" t="s">
        <v>13781</v>
      </c>
      <c r="I259" s="209" t="s">
        <v>15280</v>
      </c>
      <c r="J259" s="231" t="str">
        <f t="shared" si="10"/>
        <v>GoldShirpur Gold Refinery Ltd.</v>
      </c>
      <c r="K259" s="231" t="str">
        <f t="shared" si="11"/>
        <v>GoldShirpur Gold Refinery Ltd.</v>
      </c>
    </row>
    <row r="260" spans="1:11">
      <c r="A260" s="209" t="s">
        <v>1098</v>
      </c>
      <c r="B260" s="209" t="s">
        <v>27</v>
      </c>
      <c r="C260" s="209" t="s">
        <v>1199</v>
      </c>
      <c r="D260" s="209" t="s">
        <v>1077</v>
      </c>
      <c r="E260" s="209" t="s">
        <v>713</v>
      </c>
      <c r="F260" s="282" t="s">
        <v>13177</v>
      </c>
      <c r="H260" s="209" t="s">
        <v>1629</v>
      </c>
      <c r="I260" s="209" t="s">
        <v>1630</v>
      </c>
      <c r="J260" s="231" t="str">
        <f t="shared" si="10"/>
        <v>GoldShonan Plant Tanaka Kikinzoku</v>
      </c>
      <c r="K260" s="231" t="str">
        <f t="shared" si="11"/>
        <v>GoldShonan Plant Tanaka Kikinzoku</v>
      </c>
    </row>
    <row r="261" spans="1:11">
      <c r="A261" s="209" t="s">
        <v>1098</v>
      </c>
      <c r="B261" s="209" t="s">
        <v>12871</v>
      </c>
      <c r="C261" s="209" t="s">
        <v>885</v>
      </c>
      <c r="D261" s="209" t="s">
        <v>854</v>
      </c>
      <c r="E261" s="209" t="s">
        <v>710</v>
      </c>
      <c r="F261" s="282" t="s">
        <v>13177</v>
      </c>
      <c r="H261" s="209" t="s">
        <v>1626</v>
      </c>
      <c r="I261" s="209" t="s">
        <v>9906</v>
      </c>
      <c r="J261" s="231" t="str">
        <f t="shared" si="10"/>
        <v>GoldShyolkovsky</v>
      </c>
      <c r="K261" s="231" t="str">
        <f t="shared" si="11"/>
        <v>GoldShyolkovsky</v>
      </c>
    </row>
    <row r="262" spans="1:11">
      <c r="A262" s="209" t="s">
        <v>1098</v>
      </c>
      <c r="B262" s="209" t="s">
        <v>2115</v>
      </c>
      <c r="C262" s="209" t="s">
        <v>2115</v>
      </c>
      <c r="D262" s="209" t="s">
        <v>1069</v>
      </c>
      <c r="E262" s="209" t="s">
        <v>1357</v>
      </c>
      <c r="F262" s="282" t="s">
        <v>13177</v>
      </c>
      <c r="H262" s="209" t="s">
        <v>1625</v>
      </c>
      <c r="I262" s="209" t="s">
        <v>13538</v>
      </c>
      <c r="J262" s="231" t="str">
        <f t="shared" si="10"/>
        <v>GoldSichuan Tianze Precious Metals Co., Ltd.</v>
      </c>
      <c r="K262" s="231" t="str">
        <f t="shared" si="11"/>
        <v>GoldSichuan Tianze Precious Metals Co., Ltd.</v>
      </c>
    </row>
    <row r="263" spans="1:11">
      <c r="A263" s="209" t="s">
        <v>1098</v>
      </c>
      <c r="B263" s="209" t="s">
        <v>28</v>
      </c>
      <c r="C263" s="209" t="s">
        <v>1199</v>
      </c>
      <c r="D263" s="209" t="s">
        <v>1077</v>
      </c>
      <c r="E263" s="209" t="s">
        <v>713</v>
      </c>
      <c r="F263" s="282" t="s">
        <v>13177</v>
      </c>
      <c r="H263" s="209" t="s">
        <v>1629</v>
      </c>
      <c r="I263" s="209" t="s">
        <v>1630</v>
      </c>
      <c r="J263" s="231" t="str">
        <f t="shared" si="10"/>
        <v>GoldSingapore Tanaka</v>
      </c>
      <c r="K263" s="231" t="str">
        <f t="shared" si="11"/>
        <v>GoldSingapore Tanaka</v>
      </c>
    </row>
    <row r="264" spans="1:11">
      <c r="A264" s="209" t="s">
        <v>1098</v>
      </c>
      <c r="B264" s="209" t="s">
        <v>1358</v>
      </c>
      <c r="C264" s="209" t="s">
        <v>1358</v>
      </c>
      <c r="D264" s="209" t="s">
        <v>2383</v>
      </c>
      <c r="E264" s="209" t="s">
        <v>1359</v>
      </c>
      <c r="F264" s="282" t="s">
        <v>13177</v>
      </c>
      <c r="H264" s="209" t="s">
        <v>1664</v>
      </c>
      <c r="I264" s="209" t="s">
        <v>1665</v>
      </c>
      <c r="J264" s="231" t="str">
        <f t="shared" si="10"/>
        <v>GoldSingway Technology Co., Ltd.</v>
      </c>
      <c r="K264" s="231" t="str">
        <f t="shared" si="11"/>
        <v>GoldSingway Technology Co., Ltd.</v>
      </c>
    </row>
    <row r="265" spans="1:11">
      <c r="A265" s="209" t="s">
        <v>1098</v>
      </c>
      <c r="B265" s="209" t="s">
        <v>990</v>
      </c>
      <c r="C265" s="209" t="s">
        <v>54</v>
      </c>
      <c r="D265" s="209" t="s">
        <v>1077</v>
      </c>
      <c r="E265" s="209" t="s">
        <v>712</v>
      </c>
      <c r="F265" s="282" t="s">
        <v>13177</v>
      </c>
      <c r="H265" s="209" t="s">
        <v>1628</v>
      </c>
      <c r="I265" s="209" t="s">
        <v>2165</v>
      </c>
      <c r="J265" s="231" t="str">
        <f t="shared" si="10"/>
        <v>GoldSMM</v>
      </c>
      <c r="K265" s="231" t="str">
        <f t="shared" si="11"/>
        <v>GoldSMM</v>
      </c>
    </row>
    <row r="266" spans="1:11">
      <c r="A266" s="209" t="s">
        <v>1098</v>
      </c>
      <c r="B266" s="209" t="s">
        <v>885</v>
      </c>
      <c r="C266" s="209" t="s">
        <v>885</v>
      </c>
      <c r="D266" s="209" t="s">
        <v>854</v>
      </c>
      <c r="E266" s="209" t="s">
        <v>710</v>
      </c>
      <c r="F266" s="282" t="s">
        <v>13177</v>
      </c>
      <c r="H266" s="209" t="s">
        <v>1626</v>
      </c>
      <c r="I266" s="209" t="s">
        <v>9906</v>
      </c>
      <c r="J266" s="231" t="str">
        <f t="shared" si="10"/>
        <v>GoldSOE Shyolkovsky Factory of Secondary Precious Metals</v>
      </c>
      <c r="K266" s="231" t="str">
        <f t="shared" si="11"/>
        <v>GoldSOE Shyolkovsky Factory of Secondary Precious Metals</v>
      </c>
    </row>
    <row r="267" spans="1:11">
      <c r="A267" s="209" t="s">
        <v>1098</v>
      </c>
      <c r="B267" s="209" t="s">
        <v>886</v>
      </c>
      <c r="C267" s="209" t="s">
        <v>886</v>
      </c>
      <c r="D267" s="209" t="s">
        <v>2383</v>
      </c>
      <c r="E267" s="209" t="s">
        <v>711</v>
      </c>
      <c r="F267" s="282" t="s">
        <v>13177</v>
      </c>
      <c r="H267" s="209" t="s">
        <v>1627</v>
      </c>
      <c r="I267" s="209" t="s">
        <v>11458</v>
      </c>
      <c r="J267" s="231" t="str">
        <f t="shared" si="10"/>
        <v>GoldSolar Applied Materials Technology Corp.</v>
      </c>
      <c r="K267" s="231" t="str">
        <f t="shared" si="11"/>
        <v>GoldSolar Applied Materials Technology Corp.</v>
      </c>
    </row>
    <row r="268" spans="1:11">
      <c r="A268" s="209" t="s">
        <v>1098</v>
      </c>
      <c r="B268" s="209" t="s">
        <v>29</v>
      </c>
      <c r="C268" s="209" t="s">
        <v>886</v>
      </c>
      <c r="D268" s="209" t="s">
        <v>2383</v>
      </c>
      <c r="E268" s="209" t="s">
        <v>711</v>
      </c>
      <c r="F268" s="282" t="s">
        <v>13177</v>
      </c>
      <c r="H268" s="209" t="s">
        <v>1627</v>
      </c>
      <c r="I268" s="209" t="s">
        <v>11458</v>
      </c>
      <c r="J268" s="231" t="str">
        <f t="shared" si="10"/>
        <v>GoldSOLAR CHEMICALAPPLIED MATERIALS TECHNOLOGY (KUN SHAN)</v>
      </c>
      <c r="K268" s="231" t="str">
        <f t="shared" si="11"/>
        <v>GoldSOLAR CHEMICALAPPLIED MATERIALS TECHNOLOGY (KUN SHAN)</v>
      </c>
    </row>
    <row r="269" spans="1:11">
      <c r="A269" s="209" t="s">
        <v>1098</v>
      </c>
      <c r="B269" s="209" t="s">
        <v>30</v>
      </c>
      <c r="C269" s="209" t="s">
        <v>886</v>
      </c>
      <c r="D269" s="209" t="s">
        <v>2383</v>
      </c>
      <c r="E269" s="209" t="s">
        <v>711</v>
      </c>
      <c r="F269" s="282" t="s">
        <v>13177</v>
      </c>
      <c r="H269" s="209" t="s">
        <v>1627</v>
      </c>
      <c r="I269" s="209" t="s">
        <v>11458</v>
      </c>
      <c r="J269" s="231" t="str">
        <f t="shared" si="10"/>
        <v>GoldSolartech</v>
      </c>
      <c r="K269" s="231" t="str">
        <f t="shared" si="11"/>
        <v>GoldSolartech</v>
      </c>
    </row>
    <row r="270" spans="1:11">
      <c r="A270" s="209" t="s">
        <v>1098</v>
      </c>
      <c r="B270" s="209" t="s">
        <v>13707</v>
      </c>
      <c r="C270" s="209" t="s">
        <v>13707</v>
      </c>
      <c r="D270" s="209" t="s">
        <v>1075</v>
      </c>
      <c r="E270" s="209" t="s">
        <v>13708</v>
      </c>
      <c r="F270" s="282" t="s">
        <v>13177</v>
      </c>
      <c r="H270" s="209" t="s">
        <v>14984</v>
      </c>
      <c r="I270" s="209" t="s">
        <v>15380</v>
      </c>
      <c r="J270" s="231" t="str">
        <f t="shared" si="10"/>
        <v>GoldSovereign Metals</v>
      </c>
      <c r="K270" s="231" t="str">
        <f t="shared" si="11"/>
        <v>GoldSovereign Metals</v>
      </c>
    </row>
    <row r="271" spans="1:11">
      <c r="A271" s="209" t="s">
        <v>1098</v>
      </c>
      <c r="B271" s="209" t="s">
        <v>2471</v>
      </c>
      <c r="C271" s="209" t="s">
        <v>2471</v>
      </c>
      <c r="D271" s="209" t="s">
        <v>1081</v>
      </c>
      <c r="E271" s="209" t="s">
        <v>2472</v>
      </c>
      <c r="F271" s="282" t="s">
        <v>13177</v>
      </c>
      <c r="H271" s="209" t="s">
        <v>2473</v>
      </c>
      <c r="I271" s="209" t="s">
        <v>2473</v>
      </c>
      <c r="J271" s="231" t="str">
        <f t="shared" si="10"/>
        <v>GoldState Research Institute Center for Physical Sciences and Technology</v>
      </c>
      <c r="K271" s="231" t="str">
        <f t="shared" si="11"/>
        <v>GoldState Research Institute Center for Physical Sciences and Technology</v>
      </c>
    </row>
    <row r="272" spans="1:11">
      <c r="A272" s="209" t="s">
        <v>1098</v>
      </c>
      <c r="B272" s="209" t="s">
        <v>1673</v>
      </c>
      <c r="C272" s="209" t="s">
        <v>1673</v>
      </c>
      <c r="D272" s="209" t="s">
        <v>856</v>
      </c>
      <c r="E272" s="209" t="s">
        <v>1674</v>
      </c>
      <c r="F272" s="282" t="s">
        <v>13177</v>
      </c>
      <c r="H272" s="209" t="s">
        <v>1675</v>
      </c>
      <c r="I272" s="209" t="s">
        <v>1675</v>
      </c>
      <c r="J272" s="231" t="str">
        <f t="shared" si="10"/>
        <v>GoldSudan Gold Refinery</v>
      </c>
      <c r="K272" s="231" t="str">
        <f t="shared" si="11"/>
        <v>GoldSudan Gold Refinery</v>
      </c>
    </row>
    <row r="273" spans="1:11">
      <c r="A273" s="209" t="s">
        <v>1098</v>
      </c>
      <c r="B273" s="209" t="s">
        <v>2176</v>
      </c>
      <c r="C273" s="209" t="s">
        <v>54</v>
      </c>
      <c r="D273" s="209" t="s">
        <v>1077</v>
      </c>
      <c r="E273" s="209" t="s">
        <v>712</v>
      </c>
      <c r="F273" s="282" t="s">
        <v>13177</v>
      </c>
      <c r="H273" s="209" t="s">
        <v>1628</v>
      </c>
      <c r="I273" s="209" t="s">
        <v>2165</v>
      </c>
      <c r="J273" s="231" t="str">
        <f t="shared" si="10"/>
        <v>GoldSumitomo Kinzoku Kozan K.K.</v>
      </c>
      <c r="K273" s="231" t="str">
        <f t="shared" si="11"/>
        <v>GoldSumitomo Kinzoku Kozan K.K.</v>
      </c>
    </row>
    <row r="274" spans="1:11">
      <c r="A274" s="209" t="s">
        <v>1098</v>
      </c>
      <c r="B274" s="209" t="s">
        <v>54</v>
      </c>
      <c r="C274" s="209" t="s">
        <v>54</v>
      </c>
      <c r="D274" s="209" t="s">
        <v>1077</v>
      </c>
      <c r="E274" s="209" t="s">
        <v>712</v>
      </c>
      <c r="F274" s="282" t="s">
        <v>13177</v>
      </c>
      <c r="H274" s="209" t="s">
        <v>1628</v>
      </c>
      <c r="I274" s="209" t="s">
        <v>2165</v>
      </c>
      <c r="J274" s="231" t="str">
        <f t="shared" si="10"/>
        <v>GoldSumitomo Metal Mining Co., Ltd.</v>
      </c>
      <c r="K274" s="231" t="str">
        <f t="shared" si="11"/>
        <v>GoldSumitomo Metal Mining Co., Ltd.</v>
      </c>
    </row>
    <row r="275" spans="1:11">
      <c r="A275" s="209" t="s">
        <v>1098</v>
      </c>
      <c r="B275" s="209" t="s">
        <v>12872</v>
      </c>
      <c r="C275" s="209" t="s">
        <v>12872</v>
      </c>
      <c r="D275" s="209" t="s">
        <v>1080</v>
      </c>
      <c r="E275" s="209" t="s">
        <v>2404</v>
      </c>
      <c r="F275" s="282" t="s">
        <v>13177</v>
      </c>
      <c r="H275" s="209" t="s">
        <v>12885</v>
      </c>
      <c r="I275" s="209" t="s">
        <v>12821</v>
      </c>
      <c r="J275" s="231" t="str">
        <f t="shared" ref="J275:J338" si="12">A275&amp;B275</f>
        <v>GoldSungEel HiMetal Co., Ltd.</v>
      </c>
      <c r="K275" s="231" t="str">
        <f t="shared" ref="K275:K338" si="13">A275&amp;B275</f>
        <v>GoldSungEel HiMetal Co., Ltd.</v>
      </c>
    </row>
    <row r="276" spans="1:11">
      <c r="A276" s="209" t="s">
        <v>1098</v>
      </c>
      <c r="B276" s="209" t="s">
        <v>2405</v>
      </c>
      <c r="C276" s="209" t="s">
        <v>12872</v>
      </c>
      <c r="D276" s="209" t="s">
        <v>1080</v>
      </c>
      <c r="E276" s="209" t="s">
        <v>2404</v>
      </c>
      <c r="F276" s="282" t="s">
        <v>13177</v>
      </c>
      <c r="H276" s="209" t="s">
        <v>12885</v>
      </c>
      <c r="I276" s="209" t="s">
        <v>12821</v>
      </c>
      <c r="J276" s="231" t="str">
        <f t="shared" si="12"/>
        <v>GoldSungEel HiTech</v>
      </c>
      <c r="K276" s="231" t="str">
        <f t="shared" si="13"/>
        <v>GoldSungEel HiTech</v>
      </c>
    </row>
    <row r="277" spans="1:11">
      <c r="A277" s="209" t="s">
        <v>1098</v>
      </c>
      <c r="B277" s="209" t="s">
        <v>15293</v>
      </c>
      <c r="C277" s="209" t="s">
        <v>15293</v>
      </c>
      <c r="D277" s="209" t="s">
        <v>2383</v>
      </c>
      <c r="E277" s="209" t="s">
        <v>15294</v>
      </c>
      <c r="F277" s="282" t="s">
        <v>13177</v>
      </c>
      <c r="H277" s="209" t="s">
        <v>1665</v>
      </c>
      <c r="I277" s="209" t="s">
        <v>1665</v>
      </c>
      <c r="J277" s="231" t="str">
        <f t="shared" si="12"/>
        <v>GoldSuper Dragon Technology Co., Ltd.</v>
      </c>
      <c r="K277" s="231" t="str">
        <f t="shared" si="13"/>
        <v>GoldSuper Dragon Technology Co., Ltd.</v>
      </c>
    </row>
    <row r="278" spans="1:11">
      <c r="A278" s="209" t="s">
        <v>1098</v>
      </c>
      <c r="B278" s="209" t="s">
        <v>2168</v>
      </c>
      <c r="C278" s="209" t="s">
        <v>2168</v>
      </c>
      <c r="D278" s="209" t="s">
        <v>1076</v>
      </c>
      <c r="E278" s="209" t="s">
        <v>1676</v>
      </c>
      <c r="F278" s="282" t="s">
        <v>13177</v>
      </c>
      <c r="H278" s="209" t="s">
        <v>1677</v>
      </c>
      <c r="I278" s="209" t="s">
        <v>6417</v>
      </c>
      <c r="J278" s="231" t="str">
        <f t="shared" si="12"/>
        <v>GoldT.C.A S.p.A</v>
      </c>
      <c r="K278" s="231" t="str">
        <f t="shared" si="13"/>
        <v>GoldT.C.A S.p.A</v>
      </c>
    </row>
    <row r="279" spans="1:11">
      <c r="A279" s="209" t="s">
        <v>1098</v>
      </c>
      <c r="B279" s="209" t="s">
        <v>2261</v>
      </c>
      <c r="C279" s="209" t="s">
        <v>1196</v>
      </c>
      <c r="D279" s="209" t="s">
        <v>1077</v>
      </c>
      <c r="E279" s="209" t="s">
        <v>692</v>
      </c>
      <c r="F279" s="282" t="s">
        <v>13177</v>
      </c>
      <c r="H279" s="209" t="s">
        <v>1594</v>
      </c>
      <c r="I279" s="209" t="s">
        <v>1593</v>
      </c>
      <c r="J279" s="231" t="str">
        <f t="shared" si="12"/>
        <v>GoldTakehara Refinery</v>
      </c>
      <c r="K279" s="231" t="str">
        <f t="shared" si="13"/>
        <v>GoldTakehara Refinery</v>
      </c>
    </row>
    <row r="280" spans="1:11">
      <c r="A280" s="209" t="s">
        <v>1098</v>
      </c>
      <c r="B280" s="209" t="s">
        <v>2253</v>
      </c>
      <c r="C280" s="209" t="s">
        <v>52</v>
      </c>
      <c r="D280" s="209" t="s">
        <v>1077</v>
      </c>
      <c r="E280" s="209" t="s">
        <v>673</v>
      </c>
      <c r="F280" s="282" t="s">
        <v>13177</v>
      </c>
      <c r="H280" s="209" t="s">
        <v>2314</v>
      </c>
      <c r="I280" s="209" t="s">
        <v>6611</v>
      </c>
      <c r="J280" s="231" t="str">
        <f t="shared" si="12"/>
        <v>GoldTamano Smelter</v>
      </c>
      <c r="K280" s="231" t="str">
        <f t="shared" si="13"/>
        <v>GoldTamano Smelter</v>
      </c>
    </row>
    <row r="281" spans="1:11">
      <c r="A281" s="209" t="s">
        <v>1098</v>
      </c>
      <c r="B281" s="209" t="s">
        <v>2177</v>
      </c>
      <c r="C281" s="209" t="s">
        <v>1199</v>
      </c>
      <c r="D281" s="209" t="s">
        <v>1077</v>
      </c>
      <c r="E281" s="209" t="s">
        <v>713</v>
      </c>
      <c r="F281" s="282" t="s">
        <v>13177</v>
      </c>
      <c r="H281" s="209" t="s">
        <v>1629</v>
      </c>
      <c r="I281" s="209" t="s">
        <v>1630</v>
      </c>
      <c r="J281" s="231" t="str">
        <f t="shared" si="12"/>
        <v>GoldTanaka Denshi Kogyo K.K</v>
      </c>
      <c r="K281" s="231" t="str">
        <f t="shared" si="13"/>
        <v>GoldTanaka Denshi Kogyo K.K</v>
      </c>
    </row>
    <row r="282" spans="1:11">
      <c r="A282" s="209" t="s">
        <v>1098</v>
      </c>
      <c r="B282" s="209" t="s">
        <v>2276</v>
      </c>
      <c r="C282" s="209" t="s">
        <v>1199</v>
      </c>
      <c r="D282" s="209" t="s">
        <v>1077</v>
      </c>
      <c r="E282" s="209" t="s">
        <v>713</v>
      </c>
      <c r="F282" s="282" t="s">
        <v>13177</v>
      </c>
      <c r="H282" s="209" t="s">
        <v>1629</v>
      </c>
      <c r="I282" s="209" t="s">
        <v>1630</v>
      </c>
      <c r="J282" s="231" t="str">
        <f t="shared" si="12"/>
        <v>GoldTanaka Electronics (Hong Kong) Pte. Ltd.</v>
      </c>
      <c r="K282" s="231" t="str">
        <f t="shared" si="13"/>
        <v>GoldTanaka Electronics (Hong Kong) Pte. Ltd.</v>
      </c>
    </row>
    <row r="283" spans="1:11">
      <c r="A283" s="209" t="s">
        <v>1098</v>
      </c>
      <c r="B283" s="209" t="s">
        <v>2297</v>
      </c>
      <c r="C283" s="209" t="s">
        <v>1199</v>
      </c>
      <c r="D283" s="209" t="s">
        <v>1077</v>
      </c>
      <c r="E283" s="209" t="s">
        <v>713</v>
      </c>
      <c r="F283" s="282" t="s">
        <v>13177</v>
      </c>
      <c r="H283" s="209" t="s">
        <v>1629</v>
      </c>
      <c r="I283" s="209" t="s">
        <v>1630</v>
      </c>
      <c r="J283" s="231" t="str">
        <f t="shared" si="12"/>
        <v>GoldTANAKA Electronics (Malaysia) SDN. BHD.</v>
      </c>
      <c r="K283" s="231" t="str">
        <f t="shared" si="13"/>
        <v>GoldTANAKA Electronics (Malaysia) SDN. BHD.</v>
      </c>
    </row>
    <row r="284" spans="1:11">
      <c r="A284" s="209" t="s">
        <v>1098</v>
      </c>
      <c r="B284" s="209" t="s">
        <v>2277</v>
      </c>
      <c r="C284" s="209" t="s">
        <v>1199</v>
      </c>
      <c r="D284" s="209" t="s">
        <v>1077</v>
      </c>
      <c r="E284" s="209" t="s">
        <v>713</v>
      </c>
      <c r="F284" s="282" t="s">
        <v>13177</v>
      </c>
      <c r="H284" s="209" t="s">
        <v>1629</v>
      </c>
      <c r="I284" s="209" t="s">
        <v>1630</v>
      </c>
      <c r="J284" s="231" t="str">
        <f t="shared" si="12"/>
        <v>GoldTanaka Electronics (Singapore) Pte. Ltd.</v>
      </c>
      <c r="K284" s="231" t="str">
        <f t="shared" si="13"/>
        <v>GoldTanaka Electronics (Singapore) Pte. Ltd.</v>
      </c>
    </row>
    <row r="285" spans="1:11">
      <c r="A285" s="209" t="s">
        <v>1098</v>
      </c>
      <c r="B285" s="209" t="s">
        <v>1631</v>
      </c>
      <c r="C285" s="209" t="s">
        <v>1199</v>
      </c>
      <c r="D285" s="209" t="s">
        <v>1077</v>
      </c>
      <c r="E285" s="209" t="s">
        <v>713</v>
      </c>
      <c r="F285" s="282" t="s">
        <v>13177</v>
      </c>
      <c r="H285" s="209" t="s">
        <v>1629</v>
      </c>
      <c r="I285" s="209" t="s">
        <v>1630</v>
      </c>
      <c r="J285" s="231" t="str">
        <f t="shared" si="12"/>
        <v>GoldTanaka Kikinzoku International</v>
      </c>
      <c r="K285" s="231" t="str">
        <f t="shared" si="13"/>
        <v>GoldTanaka Kikinzoku International</v>
      </c>
    </row>
    <row r="286" spans="1:11">
      <c r="A286" s="209" t="s">
        <v>1098</v>
      </c>
      <c r="B286" s="209" t="s">
        <v>2278</v>
      </c>
      <c r="C286" s="209" t="s">
        <v>1199</v>
      </c>
      <c r="D286" s="209" t="s">
        <v>1077</v>
      </c>
      <c r="E286" s="209" t="s">
        <v>713</v>
      </c>
      <c r="F286" s="282" t="s">
        <v>13177</v>
      </c>
      <c r="H286" s="209" t="s">
        <v>1629</v>
      </c>
      <c r="I286" s="209" t="s">
        <v>1630</v>
      </c>
      <c r="J286" s="231" t="str">
        <f t="shared" si="12"/>
        <v>GoldTanaka Kikinzoku Kogyo K.K</v>
      </c>
      <c r="K286" s="231" t="str">
        <f t="shared" si="13"/>
        <v>GoldTanaka Kikinzoku Kogyo K.K</v>
      </c>
    </row>
    <row r="287" spans="1:11">
      <c r="A287" s="209" t="s">
        <v>1098</v>
      </c>
      <c r="B287" s="209" t="s">
        <v>1199</v>
      </c>
      <c r="C287" s="209" t="s">
        <v>1199</v>
      </c>
      <c r="D287" s="209" t="s">
        <v>1077</v>
      </c>
      <c r="E287" s="209" t="s">
        <v>713</v>
      </c>
      <c r="F287" s="282" t="s">
        <v>13177</v>
      </c>
      <c r="H287" s="209" t="s">
        <v>1629</v>
      </c>
      <c r="I287" s="209" t="s">
        <v>1630</v>
      </c>
      <c r="J287" s="231" t="str">
        <f t="shared" si="12"/>
        <v>GoldTanaka Kikinzoku Kogyo K.K.</v>
      </c>
      <c r="K287" s="231" t="str">
        <f t="shared" si="13"/>
        <v>GoldTanaka Kikinzoku Kogyo K.K.</v>
      </c>
    </row>
    <row r="288" spans="1:11">
      <c r="A288" s="209" t="s">
        <v>1098</v>
      </c>
      <c r="B288" s="209" t="s">
        <v>1632</v>
      </c>
      <c r="C288" s="209" t="s">
        <v>1199</v>
      </c>
      <c r="D288" s="209" t="s">
        <v>1077</v>
      </c>
      <c r="E288" s="209" t="s">
        <v>713</v>
      </c>
      <c r="F288" s="282" t="s">
        <v>13177</v>
      </c>
      <c r="H288" s="209" t="s">
        <v>1629</v>
      </c>
      <c r="I288" s="209" t="s">
        <v>1630</v>
      </c>
      <c r="J288" s="231" t="str">
        <f t="shared" si="12"/>
        <v>GoldTanaka Precious Metals</v>
      </c>
      <c r="K288" s="231" t="str">
        <f t="shared" si="13"/>
        <v>GoldTanaka Precious Metals</v>
      </c>
    </row>
    <row r="289" spans="1:11">
      <c r="A289" s="209" t="s">
        <v>1098</v>
      </c>
      <c r="B289" s="209" t="s">
        <v>609</v>
      </c>
      <c r="C289" s="209" t="s">
        <v>2169</v>
      </c>
      <c r="D289" s="209" t="s">
        <v>1069</v>
      </c>
      <c r="E289" s="209" t="s">
        <v>714</v>
      </c>
      <c r="F289" s="282" t="s">
        <v>13177</v>
      </c>
      <c r="H289" s="209" t="s">
        <v>1625</v>
      </c>
      <c r="I289" s="209" t="s">
        <v>13538</v>
      </c>
      <c r="J289" s="231" t="str">
        <f t="shared" si="12"/>
        <v>GoldThe Great Wall Gold and Silver Refinery of China</v>
      </c>
      <c r="K289" s="231" t="str">
        <f t="shared" si="13"/>
        <v>GoldThe Great Wall Gold and Silver Refinery of China</v>
      </c>
    </row>
    <row r="290" spans="1:11">
      <c r="A290" s="209" t="s">
        <v>1098</v>
      </c>
      <c r="B290" s="209" t="s">
        <v>989</v>
      </c>
      <c r="C290" s="209" t="s">
        <v>2440</v>
      </c>
      <c r="D290" s="209" t="s">
        <v>1062</v>
      </c>
      <c r="E290" s="209" t="s">
        <v>722</v>
      </c>
      <c r="F290" s="282" t="s">
        <v>13177</v>
      </c>
      <c r="H290" s="209" t="s">
        <v>1645</v>
      </c>
      <c r="I290" s="209" t="s">
        <v>1646</v>
      </c>
      <c r="J290" s="231" t="str">
        <f t="shared" si="12"/>
        <v>GoldThe Perth Mint</v>
      </c>
      <c r="K290" s="231" t="str">
        <f t="shared" si="13"/>
        <v>GoldThe Perth Mint</v>
      </c>
    </row>
    <row r="291" spans="1:11">
      <c r="A291" s="209" t="s">
        <v>1098</v>
      </c>
      <c r="B291" s="209" t="s">
        <v>2116</v>
      </c>
      <c r="C291" s="209" t="s">
        <v>14918</v>
      </c>
      <c r="D291" s="209" t="s">
        <v>1069</v>
      </c>
      <c r="E291" s="209" t="s">
        <v>715</v>
      </c>
      <c r="F291" s="282" t="s">
        <v>13177</v>
      </c>
      <c r="H291" s="209" t="s">
        <v>1621</v>
      </c>
      <c r="I291" s="209" t="s">
        <v>13532</v>
      </c>
      <c r="J291" s="231" t="str">
        <f t="shared" si="12"/>
        <v>GoldThe Refinery of Shandong Gold Mining Co., Ltd.</v>
      </c>
      <c r="K291" s="231" t="str">
        <f t="shared" si="13"/>
        <v>GoldThe Refinery of Shandong Gold Mining Co., Ltd.</v>
      </c>
    </row>
    <row r="292" spans="1:11">
      <c r="A292" s="209" t="s">
        <v>1098</v>
      </c>
      <c r="B292" s="209" t="s">
        <v>15678</v>
      </c>
      <c r="C292" s="209" t="s">
        <v>15678</v>
      </c>
      <c r="D292" s="209" t="s">
        <v>1075</v>
      </c>
      <c r="E292" s="209" t="s">
        <v>15679</v>
      </c>
      <c r="F292" s="282" t="s">
        <v>13177</v>
      </c>
      <c r="H292" s="209" t="s">
        <v>15721</v>
      </c>
      <c r="I292" s="209" t="s">
        <v>15389</v>
      </c>
      <c r="J292" s="231" t="str">
        <f t="shared" si="12"/>
        <v>GoldTITAN COMPANY LIMITED, JEWELLERY DIVISION</v>
      </c>
      <c r="K292" s="231" t="str">
        <f t="shared" si="13"/>
        <v>GoldTITAN COMPANY LIMITED, JEWELLERY DIVISION</v>
      </c>
    </row>
    <row r="293" spans="1:11">
      <c r="A293" s="209" t="s">
        <v>1098</v>
      </c>
      <c r="B293" s="209" t="s">
        <v>2117</v>
      </c>
      <c r="C293" s="209" t="s">
        <v>2117</v>
      </c>
      <c r="D293" s="209" t="s">
        <v>1077</v>
      </c>
      <c r="E293" s="209" t="s">
        <v>716</v>
      </c>
      <c r="F293" s="282" t="s">
        <v>13177</v>
      </c>
      <c r="H293" s="209" t="s">
        <v>1635</v>
      </c>
      <c r="I293" s="209" t="s">
        <v>1547</v>
      </c>
      <c r="J293" s="231" t="str">
        <f t="shared" si="12"/>
        <v>GoldTokuriki Honten Co., Ltd.</v>
      </c>
      <c r="K293" s="231" t="str">
        <f t="shared" si="13"/>
        <v>GoldTokuriki Honten Co., Ltd.</v>
      </c>
    </row>
    <row r="294" spans="1:11">
      <c r="A294" s="209" t="s">
        <v>1098</v>
      </c>
      <c r="B294" s="209" t="s">
        <v>2150</v>
      </c>
      <c r="C294" s="209" t="s">
        <v>2150</v>
      </c>
      <c r="D294" s="209" t="s">
        <v>1069</v>
      </c>
      <c r="E294" s="209" t="s">
        <v>717</v>
      </c>
      <c r="F294" s="282" t="s">
        <v>13177</v>
      </c>
      <c r="H294" s="209" t="s">
        <v>1636</v>
      </c>
      <c r="I294" s="209" t="s">
        <v>13529</v>
      </c>
      <c r="J294" s="231" t="str">
        <f t="shared" si="12"/>
        <v>GoldTongling Nonferrous Metals Group Co., Ltd.</v>
      </c>
      <c r="K294" s="231" t="str">
        <f t="shared" si="13"/>
        <v>GoldTongling Nonferrous Metals Group Co., Ltd.</v>
      </c>
    </row>
    <row r="295" spans="1:11">
      <c r="A295" s="209" t="s">
        <v>1098</v>
      </c>
      <c r="B295" s="209" t="s">
        <v>1638</v>
      </c>
      <c r="C295" s="209" t="s">
        <v>2150</v>
      </c>
      <c r="D295" s="209" t="s">
        <v>1069</v>
      </c>
      <c r="E295" s="209" t="s">
        <v>717</v>
      </c>
      <c r="F295" s="282" t="s">
        <v>13177</v>
      </c>
      <c r="H295" s="209" t="s">
        <v>1636</v>
      </c>
      <c r="I295" s="209" t="s">
        <v>13529</v>
      </c>
      <c r="J295" s="231" t="str">
        <f t="shared" si="12"/>
        <v>GoldTongLing Nonferrous Metals Group Holdings Co., Ltd.</v>
      </c>
      <c r="K295" s="231" t="str">
        <f t="shared" si="13"/>
        <v>GoldTongLing Nonferrous Metals Group Holdings Co., Ltd.</v>
      </c>
    </row>
    <row r="296" spans="1:11">
      <c r="A296" s="209" t="s">
        <v>1098</v>
      </c>
      <c r="B296" s="209" t="s">
        <v>2213</v>
      </c>
      <c r="C296" s="209" t="s">
        <v>14929</v>
      </c>
      <c r="D296" s="209" t="s">
        <v>1064</v>
      </c>
      <c r="E296" s="209" t="s">
        <v>2214</v>
      </c>
      <c r="F296" s="282" t="s">
        <v>13177</v>
      </c>
      <c r="H296" s="209" t="s">
        <v>1642</v>
      </c>
      <c r="I296" s="209" t="s">
        <v>3104</v>
      </c>
      <c r="J296" s="231" t="str">
        <f t="shared" si="12"/>
        <v>GoldTony Goetz NV</v>
      </c>
      <c r="K296" s="231" t="str">
        <f t="shared" si="13"/>
        <v>GoldTony Goetz NV</v>
      </c>
    </row>
    <row r="297" spans="1:11">
      <c r="A297" s="209" t="s">
        <v>1098</v>
      </c>
      <c r="B297" s="209" t="s">
        <v>2279</v>
      </c>
      <c r="C297" s="209" t="s">
        <v>2279</v>
      </c>
      <c r="D297" s="209" t="s">
        <v>1078</v>
      </c>
      <c r="E297" s="209" t="s">
        <v>2280</v>
      </c>
      <c r="F297" s="282" t="s">
        <v>13177</v>
      </c>
      <c r="H297" s="209" t="s">
        <v>2281</v>
      </c>
      <c r="I297" s="209" t="s">
        <v>2282</v>
      </c>
      <c r="J297" s="231" t="str">
        <f t="shared" si="12"/>
        <v>GoldTOO Tau-Ken-Altyn</v>
      </c>
      <c r="K297" s="231" t="str">
        <f t="shared" si="13"/>
        <v>GoldTOO Tau-Ken-Altyn</v>
      </c>
    </row>
    <row r="298" spans="1:11">
      <c r="A298" s="209" t="s">
        <v>1098</v>
      </c>
      <c r="B298" s="209" t="s">
        <v>593</v>
      </c>
      <c r="C298" s="209" t="s">
        <v>593</v>
      </c>
      <c r="D298" s="209" t="s">
        <v>1080</v>
      </c>
      <c r="E298" s="209" t="s">
        <v>718</v>
      </c>
      <c r="F298" s="282" t="s">
        <v>13177</v>
      </c>
      <c r="H298" s="209" t="s">
        <v>1639</v>
      </c>
      <c r="I298" s="209" t="s">
        <v>12816</v>
      </c>
      <c r="J298" s="231" t="str">
        <f t="shared" si="12"/>
        <v>GoldTorecom</v>
      </c>
      <c r="K298" s="231" t="str">
        <f t="shared" si="13"/>
        <v>GoldTorecom</v>
      </c>
    </row>
    <row r="299" spans="1:11">
      <c r="A299" s="209" t="s">
        <v>1098</v>
      </c>
      <c r="B299" s="209" t="s">
        <v>15295</v>
      </c>
      <c r="C299" s="209" t="s">
        <v>2460</v>
      </c>
      <c r="D299" s="209" t="s">
        <v>1065</v>
      </c>
      <c r="E299" s="209" t="s">
        <v>2461</v>
      </c>
      <c r="F299" s="282" t="s">
        <v>13177</v>
      </c>
      <c r="H299" s="209" t="s">
        <v>2462</v>
      </c>
      <c r="I299" s="209" t="s">
        <v>1640</v>
      </c>
      <c r="J299" s="231" t="str">
        <f t="shared" si="12"/>
        <v>GoldUbro-Union of Brazilian Refiners</v>
      </c>
      <c r="K299" s="231" t="str">
        <f t="shared" si="13"/>
        <v>GoldUbro-Union of Brazilian Refiners</v>
      </c>
    </row>
    <row r="300" spans="1:11">
      <c r="A300" s="209" t="s">
        <v>1098</v>
      </c>
      <c r="B300" s="209" t="s">
        <v>2474</v>
      </c>
      <c r="C300" s="209" t="s">
        <v>2283</v>
      </c>
      <c r="D300" s="209" t="s">
        <v>1064</v>
      </c>
      <c r="E300" s="209" t="s">
        <v>719</v>
      </c>
      <c r="F300" s="282" t="s">
        <v>13177</v>
      </c>
      <c r="H300" s="209" t="s">
        <v>1641</v>
      </c>
      <c r="I300" s="209" t="s">
        <v>3104</v>
      </c>
      <c r="J300" s="231" t="str">
        <f t="shared" si="12"/>
        <v>GoldUmicore Precious Metals Refining Hoboken</v>
      </c>
      <c r="K300" s="231" t="str">
        <f t="shared" si="13"/>
        <v>GoldUmicore Precious Metals Refining Hoboken</v>
      </c>
    </row>
    <row r="301" spans="1:11">
      <c r="A301" s="209" t="s">
        <v>1098</v>
      </c>
      <c r="B301" s="209" t="s">
        <v>138</v>
      </c>
      <c r="C301" s="209" t="s">
        <v>138</v>
      </c>
      <c r="D301" s="209" t="s">
        <v>859</v>
      </c>
      <c r="E301" s="209" t="s">
        <v>139</v>
      </c>
      <c r="F301" s="282" t="s">
        <v>13177</v>
      </c>
      <c r="H301" s="209" t="s">
        <v>12354</v>
      </c>
      <c r="I301" s="209" t="s">
        <v>11002</v>
      </c>
      <c r="J301" s="231" t="str">
        <f t="shared" si="12"/>
        <v>GoldUmicore Precious Metals Thailand</v>
      </c>
      <c r="K301" s="231" t="str">
        <f t="shared" si="13"/>
        <v>GoldUmicore Precious Metals Thailand</v>
      </c>
    </row>
    <row r="302" spans="1:11">
      <c r="A302" s="209" t="s">
        <v>1098</v>
      </c>
      <c r="B302" s="209" t="s">
        <v>2283</v>
      </c>
      <c r="C302" s="209" t="s">
        <v>2283</v>
      </c>
      <c r="D302" s="209" t="s">
        <v>1064</v>
      </c>
      <c r="E302" s="209" t="s">
        <v>719</v>
      </c>
      <c r="F302" s="282" t="s">
        <v>13177</v>
      </c>
      <c r="H302" s="209" t="s">
        <v>1641</v>
      </c>
      <c r="I302" s="209" t="s">
        <v>3104</v>
      </c>
      <c r="J302" s="231" t="str">
        <f t="shared" si="12"/>
        <v>GoldUmicore S.A. Business Unit Precious Metals Refining</v>
      </c>
      <c r="K302" s="231" t="str">
        <f t="shared" si="13"/>
        <v>GoldUmicore S.A. Business Unit Precious Metals Refining</v>
      </c>
    </row>
    <row r="303" spans="1:11">
      <c r="A303" s="209" t="s">
        <v>1098</v>
      </c>
      <c r="B303" s="209" t="s">
        <v>792</v>
      </c>
      <c r="C303" s="209" t="s">
        <v>792</v>
      </c>
      <c r="D303" s="209" t="s">
        <v>2384</v>
      </c>
      <c r="E303" s="209" t="s">
        <v>720</v>
      </c>
      <c r="F303" s="282" t="s">
        <v>13177</v>
      </c>
      <c r="H303" s="209" t="s">
        <v>1643</v>
      </c>
      <c r="I303" s="209" t="s">
        <v>1583</v>
      </c>
      <c r="J303" s="231" t="str">
        <f t="shared" si="12"/>
        <v>GoldUnited Precious Metal Refining, Inc.</v>
      </c>
      <c r="K303" s="231" t="str">
        <f t="shared" si="13"/>
        <v>GoldUnited Precious Metal Refining, Inc.</v>
      </c>
    </row>
    <row r="304" spans="1:11">
      <c r="A304" s="209" t="s">
        <v>1098</v>
      </c>
      <c r="B304" s="209" t="s">
        <v>2285</v>
      </c>
      <c r="C304" s="209" t="s">
        <v>2285</v>
      </c>
      <c r="D304" s="209" t="s">
        <v>1067</v>
      </c>
      <c r="E304" s="209" t="s">
        <v>721</v>
      </c>
      <c r="F304" s="282" t="s">
        <v>13177</v>
      </c>
      <c r="H304" s="209" t="s">
        <v>1644</v>
      </c>
      <c r="I304" s="209" t="s">
        <v>1517</v>
      </c>
      <c r="J304" s="231" t="str">
        <f t="shared" si="12"/>
        <v>GoldValcambi S.A.</v>
      </c>
      <c r="K304" s="231" t="str">
        <f t="shared" si="13"/>
        <v>GoldValcambi S.A.</v>
      </c>
    </row>
    <row r="305" spans="1:11">
      <c r="A305" s="209" t="s">
        <v>1098</v>
      </c>
      <c r="B305" s="209" t="s">
        <v>14943</v>
      </c>
      <c r="C305" s="209" t="s">
        <v>14943</v>
      </c>
      <c r="D305" s="209" t="s">
        <v>1073</v>
      </c>
      <c r="E305" s="209" t="s">
        <v>14944</v>
      </c>
      <c r="F305" s="282" t="s">
        <v>13177</v>
      </c>
      <c r="H305" s="209" t="s">
        <v>15296</v>
      </c>
      <c r="I305" s="209" t="s">
        <v>12785</v>
      </c>
      <c r="J305" s="231" t="str">
        <f t="shared" si="12"/>
        <v>GoldWEEEREFINING</v>
      </c>
      <c r="K305" s="231" t="str">
        <f t="shared" si="13"/>
        <v>GoldWEEEREFINING</v>
      </c>
    </row>
    <row r="306" spans="1:11">
      <c r="A306" s="209" t="s">
        <v>1098</v>
      </c>
      <c r="B306" s="209" t="s">
        <v>2440</v>
      </c>
      <c r="C306" s="209" t="s">
        <v>2440</v>
      </c>
      <c r="D306" s="209" t="s">
        <v>1062</v>
      </c>
      <c r="E306" s="209" t="s">
        <v>722</v>
      </c>
      <c r="F306" s="282" t="s">
        <v>13177</v>
      </c>
      <c r="H306" s="209" t="s">
        <v>1645</v>
      </c>
      <c r="I306" s="209" t="s">
        <v>1646</v>
      </c>
      <c r="J306" s="231" t="str">
        <f t="shared" si="12"/>
        <v>GoldWestern Australian Mint (T/a The Perth Mint)</v>
      </c>
      <c r="K306" s="231" t="str">
        <f t="shared" si="13"/>
        <v>GoldWestern Australian Mint (T/a The Perth Mint)</v>
      </c>
    </row>
    <row r="307" spans="1:11">
      <c r="A307" s="209" t="s">
        <v>1098</v>
      </c>
      <c r="B307" s="209" t="s">
        <v>2155</v>
      </c>
      <c r="C307" s="209" t="s">
        <v>2155</v>
      </c>
      <c r="D307" s="209" t="s">
        <v>1070</v>
      </c>
      <c r="E307" s="209" t="s">
        <v>2157</v>
      </c>
      <c r="F307" s="282" t="s">
        <v>13177</v>
      </c>
      <c r="H307" s="209" t="s">
        <v>1510</v>
      </c>
      <c r="I307" s="209" t="s">
        <v>1511</v>
      </c>
      <c r="J307" s="231" t="str">
        <f t="shared" si="12"/>
        <v>GoldWIELAND Edelmetalle GmbH</v>
      </c>
      <c r="K307" s="231" t="str">
        <f t="shared" si="13"/>
        <v>GoldWIELAND Edelmetalle GmbH</v>
      </c>
    </row>
    <row r="308" spans="1:11">
      <c r="A308" s="209" t="s">
        <v>1098</v>
      </c>
      <c r="B308" s="209" t="s">
        <v>31</v>
      </c>
      <c r="C308" s="209" t="s">
        <v>881</v>
      </c>
      <c r="D308" s="209" t="s">
        <v>2384</v>
      </c>
      <c r="E308" s="209" t="s">
        <v>684</v>
      </c>
      <c r="F308" s="282" t="s">
        <v>13177</v>
      </c>
      <c r="H308" s="209" t="s">
        <v>1582</v>
      </c>
      <c r="I308" s="209" t="s">
        <v>1583</v>
      </c>
      <c r="J308" s="231" t="str">
        <f t="shared" si="12"/>
        <v>GoldWilliams Advanced Materials</v>
      </c>
      <c r="K308" s="231" t="str">
        <f t="shared" si="13"/>
        <v>GoldWilliams Advanced Materials</v>
      </c>
    </row>
    <row r="309" spans="1:11">
      <c r="A309" s="209" t="s">
        <v>1098</v>
      </c>
      <c r="B309" s="209" t="s">
        <v>1531</v>
      </c>
      <c r="C309" s="209" t="s">
        <v>2192</v>
      </c>
      <c r="D309" s="209" t="s">
        <v>1066</v>
      </c>
      <c r="E309" s="209" t="s">
        <v>647</v>
      </c>
      <c r="F309" s="282" t="s">
        <v>13177</v>
      </c>
      <c r="H309" s="209" t="s">
        <v>1528</v>
      </c>
      <c r="I309" s="209" t="s">
        <v>1529</v>
      </c>
      <c r="J309" s="231" t="str">
        <f t="shared" si="12"/>
        <v>GoldXstrata</v>
      </c>
      <c r="K309" s="231" t="str">
        <f t="shared" si="13"/>
        <v>GoldXstrata</v>
      </c>
    </row>
    <row r="310" spans="1:11">
      <c r="A310" s="209" t="s">
        <v>1098</v>
      </c>
      <c r="B310" s="209" t="s">
        <v>12873</v>
      </c>
      <c r="C310" s="209" t="s">
        <v>12873</v>
      </c>
      <c r="D310" s="209" t="s">
        <v>1077</v>
      </c>
      <c r="E310" s="209" t="s">
        <v>723</v>
      </c>
      <c r="F310" s="282" t="s">
        <v>13177</v>
      </c>
      <c r="H310" s="209" t="s">
        <v>12886</v>
      </c>
      <c r="I310" s="209" t="s">
        <v>6574</v>
      </c>
      <c r="J310" s="231" t="str">
        <f t="shared" si="12"/>
        <v>GoldYamakin Co., Ltd.</v>
      </c>
      <c r="K310" s="231" t="str">
        <f t="shared" si="13"/>
        <v>GoldYamakin Co., Ltd.</v>
      </c>
    </row>
    <row r="311" spans="1:11">
      <c r="A311" s="209" t="s">
        <v>1098</v>
      </c>
      <c r="B311" s="209" t="s">
        <v>12874</v>
      </c>
      <c r="C311" s="209" t="s">
        <v>12873</v>
      </c>
      <c r="D311" s="209" t="s">
        <v>1077</v>
      </c>
      <c r="E311" s="209" t="s">
        <v>723</v>
      </c>
      <c r="F311" s="282" t="s">
        <v>13177</v>
      </c>
      <c r="H311" s="209" t="s">
        <v>12886</v>
      </c>
      <c r="I311" s="209" t="s">
        <v>6574</v>
      </c>
      <c r="J311" s="231" t="str">
        <f t="shared" si="12"/>
        <v>GoldYamamoto Precious Co., Ltd.</v>
      </c>
      <c r="K311" s="231" t="str">
        <f t="shared" si="13"/>
        <v>GoldYamamoto Precious Co., Ltd.</v>
      </c>
    </row>
    <row r="312" spans="1:11">
      <c r="A312" s="209" t="s">
        <v>1098</v>
      </c>
      <c r="B312" s="209" t="s">
        <v>2118</v>
      </c>
      <c r="C312" s="209" t="s">
        <v>12873</v>
      </c>
      <c r="D312" s="209" t="s">
        <v>1077</v>
      </c>
      <c r="E312" s="209" t="s">
        <v>723</v>
      </c>
      <c r="F312" s="282" t="s">
        <v>13177</v>
      </c>
      <c r="H312" s="209" t="s">
        <v>12886</v>
      </c>
      <c r="I312" s="209" t="s">
        <v>6574</v>
      </c>
      <c r="J312" s="231" t="str">
        <f t="shared" si="12"/>
        <v>GoldYamamoto Precious Metal Co., Ltd.</v>
      </c>
      <c r="K312" s="231" t="str">
        <f t="shared" si="13"/>
        <v>GoldYamamoto Precious Metal Co., Ltd.</v>
      </c>
    </row>
    <row r="313" spans="1:11">
      <c r="A313" s="209" t="s">
        <v>1098</v>
      </c>
      <c r="B313" s="209" t="s">
        <v>1650</v>
      </c>
      <c r="C313" s="209" t="s">
        <v>12873</v>
      </c>
      <c r="D313" s="209" t="s">
        <v>1077</v>
      </c>
      <c r="E313" s="209" t="s">
        <v>723</v>
      </c>
      <c r="F313" s="282" t="s">
        <v>13177</v>
      </c>
      <c r="H313" s="209" t="s">
        <v>12886</v>
      </c>
      <c r="I313" s="209" t="s">
        <v>6574</v>
      </c>
      <c r="J313" s="231" t="str">
        <f t="shared" si="12"/>
        <v>GoldYamamoto Precision Metals</v>
      </c>
      <c r="K313" s="231" t="str">
        <f t="shared" si="13"/>
        <v>GoldYamamoto Precision Metals</v>
      </c>
    </row>
    <row r="314" spans="1:11">
      <c r="A314" s="209" t="s">
        <v>1098</v>
      </c>
      <c r="B314" s="209" t="s">
        <v>1553</v>
      </c>
      <c r="C314" s="209" t="s">
        <v>1550</v>
      </c>
      <c r="D314" s="209" t="s">
        <v>1069</v>
      </c>
      <c r="E314" s="209" t="s">
        <v>1551</v>
      </c>
      <c r="F314" s="282" t="s">
        <v>13177</v>
      </c>
      <c r="H314" s="209" t="s">
        <v>1552</v>
      </c>
      <c r="I314" s="209" t="s">
        <v>13532</v>
      </c>
      <c r="J314" s="231" t="str">
        <f t="shared" si="12"/>
        <v>GoldYantai NUS Safina tech environmental Refinery Co. Ltd.</v>
      </c>
      <c r="K314" s="231" t="str">
        <f t="shared" si="13"/>
        <v>GoldYantai NUS Safina tech environmental Refinery Co. Ltd.</v>
      </c>
    </row>
    <row r="315" spans="1:11">
      <c r="A315" s="209" t="s">
        <v>1098</v>
      </c>
      <c r="B315" s="209" t="s">
        <v>15616</v>
      </c>
      <c r="C315" s="209" t="s">
        <v>15598</v>
      </c>
      <c r="D315" s="209" t="s">
        <v>2383</v>
      </c>
      <c r="E315" s="209" t="s">
        <v>15599</v>
      </c>
      <c r="F315" s="282" t="s">
        <v>13177</v>
      </c>
      <c r="H315" s="209" t="s">
        <v>15600</v>
      </c>
      <c r="I315" s="209" t="s">
        <v>11441</v>
      </c>
      <c r="J315" s="231" t="str">
        <f t="shared" si="12"/>
        <v>GoldYilida Resources Technology Co., Ltd.</v>
      </c>
      <c r="K315" s="231" t="str">
        <f t="shared" si="13"/>
        <v>GoldYilida Resources Technology Co., Ltd.</v>
      </c>
    </row>
    <row r="316" spans="1:11">
      <c r="A316" s="209" t="s">
        <v>1098</v>
      </c>
      <c r="B316" s="209" t="s">
        <v>2119</v>
      </c>
      <c r="C316" s="209" t="s">
        <v>2119</v>
      </c>
      <c r="D316" s="209" t="s">
        <v>1077</v>
      </c>
      <c r="E316" s="209" t="s">
        <v>724</v>
      </c>
      <c r="F316" s="282" t="s">
        <v>13177</v>
      </c>
      <c r="H316" s="209" t="s">
        <v>1651</v>
      </c>
      <c r="I316" s="209" t="s">
        <v>1630</v>
      </c>
      <c r="J316" s="231" t="str">
        <f t="shared" si="12"/>
        <v>GoldYokohama Metal Co., Ltd.</v>
      </c>
      <c r="K316" s="231" t="str">
        <f t="shared" si="13"/>
        <v>GoldYokohama Metal Co., Ltd.</v>
      </c>
    </row>
    <row r="317" spans="1:11">
      <c r="A317" s="209" t="s">
        <v>1098</v>
      </c>
      <c r="B317" s="209" t="s">
        <v>2097</v>
      </c>
      <c r="C317" s="209" t="s">
        <v>2097</v>
      </c>
      <c r="D317" s="209" t="s">
        <v>1069</v>
      </c>
      <c r="E317" s="209" t="s">
        <v>725</v>
      </c>
      <c r="F317" s="282" t="s">
        <v>13177</v>
      </c>
      <c r="H317" s="209" t="s">
        <v>1534</v>
      </c>
      <c r="I317" s="209" t="s">
        <v>13540</v>
      </c>
      <c r="J317" s="231" t="str">
        <f t="shared" si="12"/>
        <v>GoldYunnan Copper Industry Co., Ltd.</v>
      </c>
      <c r="K317" s="231" t="str">
        <f t="shared" si="13"/>
        <v>GoldYunnan Copper Industry Co., Ltd.</v>
      </c>
    </row>
    <row r="318" spans="1:11">
      <c r="A318" s="209" t="s">
        <v>1098</v>
      </c>
      <c r="B318" s="209" t="s">
        <v>32</v>
      </c>
      <c r="C318" s="209" t="s">
        <v>2114</v>
      </c>
      <c r="D318" s="209" t="s">
        <v>1069</v>
      </c>
      <c r="E318" s="209" t="s">
        <v>709</v>
      </c>
      <c r="F318" s="282" t="s">
        <v>13177</v>
      </c>
      <c r="H318" s="209" t="s">
        <v>1552</v>
      </c>
      <c r="I318" s="209" t="s">
        <v>13532</v>
      </c>
      <c r="J318" s="231" t="str">
        <f t="shared" si="12"/>
        <v>GoldZhao Jin Mining Industry Co Ltd</v>
      </c>
      <c r="K318" s="231" t="str">
        <f t="shared" si="13"/>
        <v>GoldZhao Jin Mining Industry Co Ltd</v>
      </c>
    </row>
    <row r="319" spans="1:11">
      <c r="A319" s="209" t="s">
        <v>1098</v>
      </c>
      <c r="B319" s="209" t="s">
        <v>33</v>
      </c>
      <c r="C319" s="209" t="s">
        <v>2114</v>
      </c>
      <c r="D319" s="209" t="s">
        <v>1069</v>
      </c>
      <c r="E319" s="209" t="s">
        <v>709</v>
      </c>
      <c r="F319" s="282" t="s">
        <v>13177</v>
      </c>
      <c r="H319" s="209" t="s">
        <v>1552</v>
      </c>
      <c r="I319" s="209" t="s">
        <v>13532</v>
      </c>
      <c r="J319" s="231" t="str">
        <f t="shared" si="12"/>
        <v>GoldZhao Yuan Gold Mine</v>
      </c>
      <c r="K319" s="231" t="str">
        <f t="shared" si="13"/>
        <v>GoldZhao Yuan Gold Mine</v>
      </c>
    </row>
    <row r="320" spans="1:11">
      <c r="A320" s="209" t="s">
        <v>1098</v>
      </c>
      <c r="B320" s="209" t="s">
        <v>1653</v>
      </c>
      <c r="C320" s="209" t="s">
        <v>2114</v>
      </c>
      <c r="D320" s="209" t="s">
        <v>1069</v>
      </c>
      <c r="E320" s="209" t="s">
        <v>709</v>
      </c>
      <c r="F320" s="282" t="s">
        <v>13177</v>
      </c>
      <c r="H320" s="209" t="s">
        <v>1552</v>
      </c>
      <c r="I320" s="209" t="s">
        <v>13532</v>
      </c>
      <c r="J320" s="231" t="str">
        <f t="shared" si="12"/>
        <v>GoldZhao Yuan Gold Smelter of ZhongJin</v>
      </c>
      <c r="K320" s="231" t="str">
        <f t="shared" si="13"/>
        <v>GoldZhao Yuan Gold Smelter of ZhongJin</v>
      </c>
    </row>
    <row r="321" spans="1:11">
      <c r="A321" s="209" t="s">
        <v>1098</v>
      </c>
      <c r="B321" s="209" t="s">
        <v>34</v>
      </c>
      <c r="C321" s="209" t="s">
        <v>2114</v>
      </c>
      <c r="D321" s="209" t="s">
        <v>1069</v>
      </c>
      <c r="E321" s="209" t="s">
        <v>709</v>
      </c>
      <c r="F321" s="282" t="s">
        <v>13177</v>
      </c>
      <c r="H321" s="209" t="s">
        <v>1552</v>
      </c>
      <c r="I321" s="209" t="s">
        <v>13532</v>
      </c>
      <c r="J321" s="231" t="str">
        <f t="shared" si="12"/>
        <v>GoldZhao Yuan Jin Kuang</v>
      </c>
      <c r="K321" s="231" t="str">
        <f t="shared" si="13"/>
        <v>GoldZhao Yuan Jin Kuang</v>
      </c>
    </row>
    <row r="322" spans="1:11">
      <c r="A322" s="209" t="s">
        <v>1098</v>
      </c>
      <c r="B322" s="209" t="s">
        <v>1624</v>
      </c>
      <c r="C322" s="209" t="s">
        <v>2114</v>
      </c>
      <c r="D322" s="209" t="s">
        <v>1069</v>
      </c>
      <c r="E322" s="209" t="s">
        <v>709</v>
      </c>
      <c r="F322" s="282" t="s">
        <v>13177</v>
      </c>
      <c r="H322" s="209" t="s">
        <v>1552</v>
      </c>
      <c r="I322" s="209" t="s">
        <v>13532</v>
      </c>
      <c r="J322" s="231" t="str">
        <f t="shared" si="12"/>
        <v>GoldZhaojin Mining Industry Co., Ltd.</v>
      </c>
      <c r="K322" s="231" t="str">
        <f t="shared" si="13"/>
        <v>GoldZhaojin Mining Industry Co., Ltd.</v>
      </c>
    </row>
    <row r="323" spans="1:11">
      <c r="A323" s="209" t="s">
        <v>1098</v>
      </c>
      <c r="B323" s="209" t="s">
        <v>2475</v>
      </c>
      <c r="C323" s="209" t="s">
        <v>2114</v>
      </c>
      <c r="D323" s="209" t="s">
        <v>1069</v>
      </c>
      <c r="E323" s="209" t="s">
        <v>709</v>
      </c>
      <c r="F323" s="282" t="s">
        <v>13177</v>
      </c>
      <c r="H323" s="209" t="s">
        <v>1552</v>
      </c>
      <c r="I323" s="209" t="s">
        <v>13532</v>
      </c>
      <c r="J323" s="231" t="str">
        <f t="shared" si="12"/>
        <v>Goldzhaojinjinyinyelian</v>
      </c>
      <c r="K323" s="231" t="str">
        <f t="shared" si="13"/>
        <v>Goldzhaojinjinyinyelian</v>
      </c>
    </row>
    <row r="324" spans="1:11">
      <c r="A324" s="209" t="s">
        <v>1098</v>
      </c>
      <c r="B324" s="209" t="s">
        <v>1654</v>
      </c>
      <c r="C324" s="209" t="s">
        <v>2114</v>
      </c>
      <c r="D324" s="209" t="s">
        <v>1069</v>
      </c>
      <c r="E324" s="209" t="s">
        <v>709</v>
      </c>
      <c r="F324" s="282" t="s">
        <v>13177</v>
      </c>
      <c r="H324" s="209" t="s">
        <v>1552</v>
      </c>
      <c r="I324" s="209" t="s">
        <v>13532</v>
      </c>
      <c r="J324" s="231" t="str">
        <f t="shared" si="12"/>
        <v>GoldZhaoyuan Gold Group</v>
      </c>
      <c r="K324" s="231" t="str">
        <f t="shared" si="13"/>
        <v>GoldZhaoyuan Gold Group</v>
      </c>
    </row>
    <row r="325" spans="1:11">
      <c r="A325" s="209" t="s">
        <v>1098</v>
      </c>
      <c r="B325" s="209" t="s">
        <v>1200</v>
      </c>
      <c r="C325" s="209" t="s">
        <v>1291</v>
      </c>
      <c r="D325" s="209" t="s">
        <v>1069</v>
      </c>
      <c r="E325" s="209" t="s">
        <v>726</v>
      </c>
      <c r="F325" s="282" t="s">
        <v>13177</v>
      </c>
      <c r="H325" s="209" t="s">
        <v>1652</v>
      </c>
      <c r="I325" s="209" t="s">
        <v>13533</v>
      </c>
      <c r="J325" s="231" t="str">
        <f t="shared" si="12"/>
        <v>GoldZhongjin Gold Corporation Limited</v>
      </c>
      <c r="K325" s="231" t="str">
        <f t="shared" si="13"/>
        <v>GoldZhongjin Gold Corporation Limited</v>
      </c>
    </row>
    <row r="326" spans="1:11">
      <c r="A326" s="209" t="s">
        <v>1098</v>
      </c>
      <c r="B326" s="209" t="s">
        <v>1291</v>
      </c>
      <c r="C326" s="209" t="s">
        <v>1291</v>
      </c>
      <c r="D326" s="209" t="s">
        <v>1069</v>
      </c>
      <c r="E326" s="209" t="s">
        <v>726</v>
      </c>
      <c r="F326" s="282" t="s">
        <v>13177</v>
      </c>
      <c r="H326" s="209" t="s">
        <v>1652</v>
      </c>
      <c r="I326" s="209" t="s">
        <v>13533</v>
      </c>
      <c r="J326" s="231" t="str">
        <f t="shared" si="12"/>
        <v>GoldZhongyuan Gold Smelter of Zhongjin Gold Corporation</v>
      </c>
      <c r="K326" s="231" t="str">
        <f t="shared" si="13"/>
        <v>GoldZhongyuan Gold Smelter of Zhongjin Gold Corporation</v>
      </c>
    </row>
    <row r="327" spans="1:11">
      <c r="A327" s="209" t="s">
        <v>1098</v>
      </c>
      <c r="B327" s="209" t="s">
        <v>35</v>
      </c>
      <c r="C327" s="209" t="s">
        <v>2448</v>
      </c>
      <c r="D327" s="209" t="s">
        <v>1069</v>
      </c>
      <c r="E327" s="209" t="s">
        <v>727</v>
      </c>
      <c r="F327" s="282" t="s">
        <v>13177</v>
      </c>
      <c r="H327" s="209" t="s">
        <v>1655</v>
      </c>
      <c r="I327" s="209" t="s">
        <v>13530</v>
      </c>
      <c r="J327" s="231" t="str">
        <f t="shared" si="12"/>
        <v>GoldZijin Kuang Ye Refinery</v>
      </c>
      <c r="K327" s="231" t="str">
        <f t="shared" si="13"/>
        <v>GoldZijin Kuang Ye Refinery</v>
      </c>
    </row>
    <row r="328" spans="1:11">
      <c r="A328" s="209" t="s">
        <v>1098</v>
      </c>
      <c r="B328" s="209" t="s">
        <v>1656</v>
      </c>
      <c r="C328" s="209" t="s">
        <v>2448</v>
      </c>
      <c r="D328" s="209" t="s">
        <v>1069</v>
      </c>
      <c r="E328" s="209" t="s">
        <v>727</v>
      </c>
      <c r="F328" s="282" t="s">
        <v>13177</v>
      </c>
      <c r="H328" s="209" t="s">
        <v>1655</v>
      </c>
      <c r="I328" s="209" t="s">
        <v>13530</v>
      </c>
      <c r="J328" s="231" t="str">
        <f t="shared" si="12"/>
        <v>GoldZijin Mining Industry Corporation</v>
      </c>
      <c r="K328" s="231" t="str">
        <f t="shared" si="13"/>
        <v>GoldZijin Mining Industry Corporation</v>
      </c>
    </row>
    <row r="329" spans="1:11">
      <c r="A329" s="209" t="s">
        <v>1098</v>
      </c>
      <c r="B329" s="209" t="s">
        <v>1805</v>
      </c>
      <c r="C329" s="209"/>
      <c r="D329" s="209"/>
      <c r="E329" s="209"/>
      <c r="F329" s="282"/>
      <c r="H329" s="209"/>
      <c r="I329" s="209"/>
      <c r="J329" s="231" t="str">
        <f t="shared" si="12"/>
        <v>GoldSmelter not listed</v>
      </c>
      <c r="K329" s="231" t="str">
        <f t="shared" si="13"/>
        <v>GoldSmelter not listed</v>
      </c>
    </row>
    <row r="330" spans="1:11">
      <c r="A330" s="209" t="s">
        <v>1098</v>
      </c>
      <c r="B330" s="209" t="s">
        <v>1290</v>
      </c>
      <c r="C330" s="209" t="s">
        <v>477</v>
      </c>
      <c r="D330" s="209" t="s">
        <v>477</v>
      </c>
      <c r="E330" s="209"/>
      <c r="F330" s="282"/>
      <c r="H330" s="209"/>
      <c r="I330" s="209"/>
      <c r="J330" s="231" t="str">
        <f t="shared" si="12"/>
        <v>GoldSmelter not yet identified</v>
      </c>
      <c r="K330" s="231" t="str">
        <f t="shared" si="13"/>
        <v>GoldSmelter not yet identified</v>
      </c>
    </row>
    <row r="331" spans="1:11">
      <c r="A331" s="209" t="s">
        <v>1100</v>
      </c>
      <c r="B331" s="209" t="s">
        <v>15297</v>
      </c>
      <c r="C331" s="209" t="s">
        <v>15297</v>
      </c>
      <c r="D331" s="209" t="s">
        <v>1072</v>
      </c>
      <c r="E331" s="209" t="s">
        <v>15298</v>
      </c>
      <c r="F331" s="209" t="s">
        <v>13177</v>
      </c>
      <c r="G331" s="209"/>
      <c r="H331" s="209" t="s">
        <v>15299</v>
      </c>
      <c r="I331" s="209" t="s">
        <v>15299</v>
      </c>
      <c r="J331" s="231" t="str">
        <f t="shared" si="12"/>
        <v>Tantalum5D Production OU</v>
      </c>
      <c r="K331" s="231" t="str">
        <f t="shared" si="13"/>
        <v>Tantalum5D Production OU</v>
      </c>
    </row>
    <row r="332" spans="1:11">
      <c r="A332" s="209" t="s">
        <v>1100</v>
      </c>
      <c r="B332" s="209" t="s">
        <v>15300</v>
      </c>
      <c r="C332" s="209" t="s">
        <v>15297</v>
      </c>
      <c r="D332" s="209" t="s">
        <v>1072</v>
      </c>
      <c r="E332" s="209" t="s">
        <v>15298</v>
      </c>
      <c r="F332" s="209" t="s">
        <v>13177</v>
      </c>
      <c r="G332" s="209"/>
      <c r="H332" s="209" t="s">
        <v>15299</v>
      </c>
      <c r="I332" s="209" t="s">
        <v>15299</v>
      </c>
      <c r="J332" s="231" t="str">
        <f t="shared" si="12"/>
        <v>Tantalum5D Production OÜ</v>
      </c>
      <c r="K332" s="231" t="str">
        <f t="shared" si="13"/>
        <v>Tantalum5D Production OÜ</v>
      </c>
    </row>
    <row r="333" spans="1:11">
      <c r="A333" s="209" t="s">
        <v>1100</v>
      </c>
      <c r="B333" s="209" t="s">
        <v>15301</v>
      </c>
      <c r="C333" s="209" t="s">
        <v>15301</v>
      </c>
      <c r="D333" s="209" t="s">
        <v>1065</v>
      </c>
      <c r="E333" s="209" t="s">
        <v>733</v>
      </c>
      <c r="F333" s="209" t="s">
        <v>13177</v>
      </c>
      <c r="G333" s="209"/>
      <c r="H333" s="209" t="s">
        <v>1683</v>
      </c>
      <c r="I333" s="209" t="s">
        <v>1515</v>
      </c>
      <c r="J333" s="231" t="str">
        <f t="shared" si="12"/>
        <v>TantalumAMG Brasil</v>
      </c>
      <c r="K333" s="231" t="str">
        <f t="shared" si="13"/>
        <v>TantalumAMG Brasil</v>
      </c>
    </row>
    <row r="334" spans="1:11">
      <c r="A334" s="209" t="s">
        <v>1100</v>
      </c>
      <c r="B334" s="209" t="s">
        <v>15617</v>
      </c>
      <c r="C334" s="209" t="s">
        <v>15618</v>
      </c>
      <c r="D334" s="209" t="s">
        <v>1069</v>
      </c>
      <c r="E334" s="209" t="s">
        <v>15619</v>
      </c>
      <c r="F334" s="209" t="s">
        <v>13177</v>
      </c>
      <c r="G334" s="209"/>
      <c r="H334" s="209" t="s">
        <v>1681</v>
      </c>
      <c r="I334" s="209" t="s">
        <v>13536</v>
      </c>
      <c r="J334" s="231" t="str">
        <f t="shared" si="12"/>
        <v>TantalumConghua Tantalum and Niobium Smeltry</v>
      </c>
      <c r="K334" s="231" t="str">
        <f t="shared" si="13"/>
        <v>TantalumConghua Tantalum and Niobium Smeltry</v>
      </c>
    </row>
    <row r="335" spans="1:11">
      <c r="A335" s="209" t="s">
        <v>1100</v>
      </c>
      <c r="B335" s="209" t="s">
        <v>1360</v>
      </c>
      <c r="C335" s="209" t="s">
        <v>1360</v>
      </c>
      <c r="D335" s="209" t="s">
        <v>2384</v>
      </c>
      <c r="E335" s="209" t="s">
        <v>1361</v>
      </c>
      <c r="F335" s="209" t="s">
        <v>13177</v>
      </c>
      <c r="G335" s="209"/>
      <c r="H335" s="209" t="s">
        <v>15620</v>
      </c>
      <c r="I335" s="209" t="s">
        <v>1703</v>
      </c>
      <c r="J335" s="231" t="str">
        <f t="shared" si="12"/>
        <v>TantalumD Block Metals, LLC</v>
      </c>
      <c r="K335" s="231" t="str">
        <f t="shared" si="13"/>
        <v>TantalumD Block Metals, LLC</v>
      </c>
    </row>
    <row r="336" spans="1:11">
      <c r="A336" s="209" t="s">
        <v>1100</v>
      </c>
      <c r="B336" s="209" t="s">
        <v>1680</v>
      </c>
      <c r="C336" s="209" t="s">
        <v>43</v>
      </c>
      <c r="D336" s="209" t="s">
        <v>1069</v>
      </c>
      <c r="E336" s="209" t="s">
        <v>728</v>
      </c>
      <c r="F336" s="209" t="s">
        <v>13177</v>
      </c>
      <c r="G336" s="209"/>
      <c r="H336" s="209" t="s">
        <v>1679</v>
      </c>
      <c r="I336" s="209" t="s">
        <v>13536</v>
      </c>
      <c r="J336" s="231" t="str">
        <f t="shared" si="12"/>
        <v>TantalumF &amp; X</v>
      </c>
      <c r="K336" s="231" t="str">
        <f t="shared" si="13"/>
        <v>TantalumF &amp; X</v>
      </c>
    </row>
    <row r="337" spans="1:11">
      <c r="A337" s="209" t="s">
        <v>1100</v>
      </c>
      <c r="B337" s="209" t="s">
        <v>43</v>
      </c>
      <c r="C337" s="209" t="s">
        <v>43</v>
      </c>
      <c r="D337" s="209" t="s">
        <v>1069</v>
      </c>
      <c r="E337" s="209" t="s">
        <v>728</v>
      </c>
      <c r="F337" s="209" t="s">
        <v>13177</v>
      </c>
      <c r="G337" s="209"/>
      <c r="H337" s="209" t="s">
        <v>1679</v>
      </c>
      <c r="I337" s="209" t="s">
        <v>13536</v>
      </c>
      <c r="J337" s="231" t="str">
        <f t="shared" si="12"/>
        <v>TantalumF&amp;X Electro-Materials Ltd.</v>
      </c>
      <c r="K337" s="231" t="str">
        <f t="shared" si="13"/>
        <v>TantalumF&amp;X Electro-Materials Ltd.</v>
      </c>
    </row>
    <row r="338" spans="1:11">
      <c r="A338" s="209" t="s">
        <v>1100</v>
      </c>
      <c r="B338" s="209" t="s">
        <v>2122</v>
      </c>
      <c r="C338" s="209" t="s">
        <v>2122</v>
      </c>
      <c r="D338" s="209" t="s">
        <v>1069</v>
      </c>
      <c r="E338" s="209" t="s">
        <v>1362</v>
      </c>
      <c r="F338" s="209" t="s">
        <v>13177</v>
      </c>
      <c r="G338" s="209"/>
      <c r="H338" s="209" t="s">
        <v>1694</v>
      </c>
      <c r="I338" s="209" t="s">
        <v>13535</v>
      </c>
      <c r="J338" s="231" t="str">
        <f t="shared" si="12"/>
        <v>TantalumFIR Metals &amp; Resource Ltd.</v>
      </c>
      <c r="K338" s="231" t="str">
        <f t="shared" si="13"/>
        <v>TantalumFIR Metals &amp; Resource Ltd.</v>
      </c>
    </row>
    <row r="339" spans="1:11">
      <c r="A339" s="209" t="s">
        <v>1100</v>
      </c>
      <c r="B339" s="209" t="s">
        <v>1375</v>
      </c>
      <c r="C339" s="209" t="s">
        <v>1375</v>
      </c>
      <c r="D339" s="209" t="s">
        <v>1077</v>
      </c>
      <c r="E339" s="209" t="s">
        <v>1376</v>
      </c>
      <c r="F339" s="209" t="s">
        <v>13177</v>
      </c>
      <c r="G339" s="209"/>
      <c r="H339" s="209" t="s">
        <v>1714</v>
      </c>
      <c r="I339" s="209" t="s">
        <v>1521</v>
      </c>
      <c r="J339" s="231" t="str">
        <f t="shared" ref="J339:J402" si="14">A339&amp;B339</f>
        <v>TantalumGlobal Advanced Metals Aizu</v>
      </c>
      <c r="K339" s="231" t="str">
        <f t="shared" ref="K339:K402" si="15">A339&amp;B339</f>
        <v>TantalumGlobal Advanced Metals Aizu</v>
      </c>
    </row>
    <row r="340" spans="1:11">
      <c r="A340" s="209" t="s">
        <v>1100</v>
      </c>
      <c r="B340" s="209" t="s">
        <v>1377</v>
      </c>
      <c r="C340" s="209" t="s">
        <v>1377</v>
      </c>
      <c r="D340" s="209" t="s">
        <v>2384</v>
      </c>
      <c r="E340" s="209" t="s">
        <v>1378</v>
      </c>
      <c r="F340" s="209" t="s">
        <v>13177</v>
      </c>
      <c r="G340" s="209"/>
      <c r="H340" s="209" t="s">
        <v>1713</v>
      </c>
      <c r="I340" s="209" t="s">
        <v>1699</v>
      </c>
      <c r="J340" s="231" t="str">
        <f t="shared" si="14"/>
        <v>TantalumGlobal Advanced Metals Boyertown</v>
      </c>
      <c r="K340" s="231" t="str">
        <f t="shared" si="15"/>
        <v>TantalumGlobal Advanced Metals Boyertown</v>
      </c>
    </row>
    <row r="341" spans="1:11">
      <c r="A341" s="209" t="s">
        <v>1100</v>
      </c>
      <c r="B341" s="209" t="s">
        <v>15618</v>
      </c>
      <c r="C341" s="209" t="s">
        <v>15618</v>
      </c>
      <c r="D341" s="209" t="s">
        <v>1069</v>
      </c>
      <c r="E341" s="209" t="s">
        <v>15619</v>
      </c>
      <c r="F341" s="209" t="s">
        <v>13177</v>
      </c>
      <c r="G341" s="209"/>
      <c r="H341" s="209" t="s">
        <v>1681</v>
      </c>
      <c r="I341" s="209" t="s">
        <v>13536</v>
      </c>
      <c r="J341" s="231" t="str">
        <f t="shared" si="14"/>
        <v>TantalumGuangdong Rising Rare Metals-EO Materials Ltd.</v>
      </c>
      <c r="K341" s="231" t="str">
        <f t="shared" si="15"/>
        <v>TantalumGuangdong Rising Rare Metals-EO Materials Ltd.</v>
      </c>
    </row>
    <row r="342" spans="1:11">
      <c r="A342" s="209" t="s">
        <v>1100</v>
      </c>
      <c r="B342" s="209" t="s">
        <v>729</v>
      </c>
      <c r="C342" s="209" t="s">
        <v>14945</v>
      </c>
      <c r="D342" s="209" t="s">
        <v>1069</v>
      </c>
      <c r="E342" s="209" t="s">
        <v>730</v>
      </c>
      <c r="F342" s="209" t="s">
        <v>13177</v>
      </c>
      <c r="G342" s="209"/>
      <c r="H342" s="209" t="s">
        <v>1681</v>
      </c>
      <c r="I342" s="209" t="s">
        <v>13536</v>
      </c>
      <c r="J342" s="231" t="str">
        <f t="shared" si="14"/>
        <v>TantalumGuangdong Zhiyuan New Material Co., Ltd.</v>
      </c>
      <c r="K342" s="231" t="str">
        <f t="shared" si="15"/>
        <v>TantalumGuangdong Zhiyuan New Material Co., Ltd.</v>
      </c>
    </row>
    <row r="343" spans="1:11">
      <c r="A343" s="209" t="s">
        <v>1100</v>
      </c>
      <c r="B343" s="209" t="s">
        <v>1379</v>
      </c>
      <c r="C343" s="209" t="s">
        <v>14946</v>
      </c>
      <c r="D343" s="209" t="s">
        <v>859</v>
      </c>
      <c r="E343" s="209" t="s">
        <v>1380</v>
      </c>
      <c r="F343" s="209" t="s">
        <v>13177</v>
      </c>
      <c r="G343" s="209"/>
      <c r="H343" s="209" t="s">
        <v>1707</v>
      </c>
      <c r="I343" s="209" t="s">
        <v>1708</v>
      </c>
      <c r="J343" s="231" t="str">
        <f t="shared" si="14"/>
        <v>TantalumH.C. Starck Co., Ltd.</v>
      </c>
      <c r="K343" s="231" t="str">
        <f t="shared" si="15"/>
        <v>TantalumH.C. Starck Co., Ltd.</v>
      </c>
    </row>
    <row r="344" spans="1:11">
      <c r="A344" s="209" t="s">
        <v>1100</v>
      </c>
      <c r="B344" s="209" t="s">
        <v>1382</v>
      </c>
      <c r="C344" s="209" t="s">
        <v>15338</v>
      </c>
      <c r="D344" s="209" t="s">
        <v>2384</v>
      </c>
      <c r="E344" s="209" t="s">
        <v>1383</v>
      </c>
      <c r="F344" s="209" t="s">
        <v>13177</v>
      </c>
      <c r="G344" s="209"/>
      <c r="H344" s="209" t="s">
        <v>1711</v>
      </c>
      <c r="I344" s="209" t="s">
        <v>1591</v>
      </c>
      <c r="J344" s="231" t="str">
        <f t="shared" si="14"/>
        <v>TantalumH.C. Starck Inc.</v>
      </c>
      <c r="K344" s="231" t="str">
        <f t="shared" si="15"/>
        <v>TantalumH.C. Starck Inc.</v>
      </c>
    </row>
    <row r="345" spans="1:11">
      <c r="A345" s="209" t="s">
        <v>1100</v>
      </c>
      <c r="B345" s="209" t="s">
        <v>1384</v>
      </c>
      <c r="C345" s="209" t="s">
        <v>14947</v>
      </c>
      <c r="D345" s="209" t="s">
        <v>1077</v>
      </c>
      <c r="E345" s="209" t="s">
        <v>1385</v>
      </c>
      <c r="F345" s="209" t="s">
        <v>13177</v>
      </c>
      <c r="G345" s="209"/>
      <c r="H345" s="209" t="s">
        <v>15621</v>
      </c>
      <c r="I345" s="209" t="s">
        <v>1712</v>
      </c>
      <c r="J345" s="231" t="str">
        <f t="shared" si="14"/>
        <v>TantalumH.C. Starck Ltd.</v>
      </c>
      <c r="K345" s="231" t="str">
        <f t="shared" si="15"/>
        <v>TantalumH.C. Starck Ltd.</v>
      </c>
    </row>
    <row r="346" spans="1:11">
      <c r="A346" s="209" t="s">
        <v>1100</v>
      </c>
      <c r="B346" s="209" t="s">
        <v>2286</v>
      </c>
      <c r="C346" s="209" t="s">
        <v>14948</v>
      </c>
      <c r="D346" s="209" t="s">
        <v>1070</v>
      </c>
      <c r="E346" s="209" t="s">
        <v>1386</v>
      </c>
      <c r="F346" s="209" t="s">
        <v>13177</v>
      </c>
      <c r="G346" s="209"/>
      <c r="H346" s="209" t="s">
        <v>1710</v>
      </c>
      <c r="I346" s="209" t="s">
        <v>1511</v>
      </c>
      <c r="J346" s="231" t="str">
        <f t="shared" si="14"/>
        <v>TantalumH.C. Starck Smelting GmbH &amp; Co. KG</v>
      </c>
      <c r="K346" s="231" t="str">
        <f t="shared" si="15"/>
        <v>TantalumH.C. Starck Smelting GmbH &amp; Co. KG</v>
      </c>
    </row>
    <row r="347" spans="1:11">
      <c r="A347" s="209" t="s">
        <v>1100</v>
      </c>
      <c r="B347" s="209" t="s">
        <v>2476</v>
      </c>
      <c r="C347" s="209" t="s">
        <v>14949</v>
      </c>
      <c r="D347" s="209" t="s">
        <v>1070</v>
      </c>
      <c r="E347" s="209" t="s">
        <v>1381</v>
      </c>
      <c r="F347" s="209" t="s">
        <v>13177</v>
      </c>
      <c r="G347" s="209"/>
      <c r="H347" s="209" t="s">
        <v>1709</v>
      </c>
      <c r="I347" s="209" t="s">
        <v>4197</v>
      </c>
      <c r="J347" s="231" t="str">
        <f t="shared" si="14"/>
        <v>TantalumH.C. Starck Tantalum and Niobium GmbH</v>
      </c>
      <c r="K347" s="231" t="str">
        <f t="shared" si="15"/>
        <v>TantalumH.C. Starck Tantalum and Niobium GmbH</v>
      </c>
    </row>
    <row r="348" spans="1:11">
      <c r="A348" s="209" t="s">
        <v>1100</v>
      </c>
      <c r="B348" s="209" t="s">
        <v>1</v>
      </c>
      <c r="C348" s="209" t="s">
        <v>1</v>
      </c>
      <c r="D348" s="209" t="s">
        <v>1069</v>
      </c>
      <c r="E348" s="209" t="s">
        <v>383</v>
      </c>
      <c r="F348" s="209" t="s">
        <v>13177</v>
      </c>
      <c r="G348" s="209"/>
      <c r="H348" s="209" t="s">
        <v>1702</v>
      </c>
      <c r="I348" s="209" t="s">
        <v>13535</v>
      </c>
      <c r="J348" s="231" t="str">
        <f t="shared" si="14"/>
        <v>TantalumHengyang King Xing Lifeng New Materials Co., Ltd.</v>
      </c>
      <c r="K348" s="231" t="str">
        <f t="shared" si="15"/>
        <v>TantalumHengyang King Xing Lifeng New Materials Co., Ltd.</v>
      </c>
    </row>
    <row r="349" spans="1:11">
      <c r="A349" s="209" t="s">
        <v>1100</v>
      </c>
      <c r="B349" s="209" t="s">
        <v>2125</v>
      </c>
      <c r="C349" s="209" t="s">
        <v>2125</v>
      </c>
      <c r="D349" s="209" t="s">
        <v>1069</v>
      </c>
      <c r="E349" s="209" t="s">
        <v>1363</v>
      </c>
      <c r="F349" s="209" t="s">
        <v>13177</v>
      </c>
      <c r="G349" s="209"/>
      <c r="H349" s="209" t="s">
        <v>1704</v>
      </c>
      <c r="I349" s="209" t="s">
        <v>13531</v>
      </c>
      <c r="J349" s="231" t="str">
        <f t="shared" si="14"/>
        <v>TantalumJiangxi Dinghai Tantalum &amp; Niobium Co., Ltd.</v>
      </c>
      <c r="K349" s="231" t="str">
        <f t="shared" si="15"/>
        <v>TantalumJiangxi Dinghai Tantalum &amp; Niobium Co., Ltd.</v>
      </c>
    </row>
    <row r="350" spans="1:11">
      <c r="A350" s="209" t="s">
        <v>1100</v>
      </c>
      <c r="B350" s="209" t="s">
        <v>15684</v>
      </c>
      <c r="C350" s="209" t="s">
        <v>15712</v>
      </c>
      <c r="D350" s="209" t="s">
        <v>1069</v>
      </c>
      <c r="E350" s="209" t="s">
        <v>15685</v>
      </c>
      <c r="F350" s="209" t="s">
        <v>13177</v>
      </c>
      <c r="G350" s="209"/>
      <c r="H350" s="209" t="s">
        <v>15686</v>
      </c>
      <c r="I350" s="209" t="s">
        <v>13531</v>
      </c>
      <c r="J350" s="231" t="str">
        <f t="shared" si="14"/>
        <v>TantalumJiangxi Sanshi Nonferrous Metals Co., Ltd</v>
      </c>
      <c r="K350" s="231" t="str">
        <f t="shared" si="15"/>
        <v>TantalumJiangxi Sanshi Nonferrous Metals Co., Ltd</v>
      </c>
    </row>
    <row r="351" spans="1:11">
      <c r="A351" s="209" t="s">
        <v>1100</v>
      </c>
      <c r="B351" s="209" t="s">
        <v>15712</v>
      </c>
      <c r="C351" s="209" t="s">
        <v>15712</v>
      </c>
      <c r="D351" s="209" t="s">
        <v>1069</v>
      </c>
      <c r="E351" s="209" t="s">
        <v>15685</v>
      </c>
      <c r="F351" s="209" t="s">
        <v>13177</v>
      </c>
      <c r="G351" s="209"/>
      <c r="H351" s="209" t="s">
        <v>15686</v>
      </c>
      <c r="I351" s="209" t="s">
        <v>13531</v>
      </c>
      <c r="J351" s="231" t="str">
        <f t="shared" si="14"/>
        <v>TantalumJiangxi Suns Nonferrous Materials Co. Ltd.</v>
      </c>
      <c r="K351" s="231" t="str">
        <f t="shared" si="15"/>
        <v>TantalumJiangxi Suns Nonferrous Materials Co. Ltd.</v>
      </c>
    </row>
    <row r="352" spans="1:11">
      <c r="A352" s="209" t="s">
        <v>1100</v>
      </c>
      <c r="B352" s="209" t="s">
        <v>2221</v>
      </c>
      <c r="C352" s="209" t="s">
        <v>2221</v>
      </c>
      <c r="D352" s="209" t="s">
        <v>1069</v>
      </c>
      <c r="E352" s="209" t="s">
        <v>2222</v>
      </c>
      <c r="F352" s="209" t="s">
        <v>13177</v>
      </c>
      <c r="G352" s="209"/>
      <c r="H352" s="209" t="s">
        <v>1701</v>
      </c>
      <c r="I352" s="189" t="s">
        <v>13531</v>
      </c>
      <c r="J352" s="231" t="str">
        <f t="shared" si="14"/>
        <v>TantalumJiangxi Tuohong New Raw Material</v>
      </c>
      <c r="K352" s="231" t="str">
        <f t="shared" si="15"/>
        <v>TantalumJiangxi Tuohong New Raw Material</v>
      </c>
    </row>
    <row r="353" spans="1:11">
      <c r="A353" s="209" t="s">
        <v>1100</v>
      </c>
      <c r="B353" s="209" t="s">
        <v>2</v>
      </c>
      <c r="C353" s="209" t="s">
        <v>2</v>
      </c>
      <c r="D353" s="209" t="s">
        <v>1069</v>
      </c>
      <c r="E353" s="209" t="s">
        <v>731</v>
      </c>
      <c r="F353" s="209" t="s">
        <v>13177</v>
      </c>
      <c r="G353" s="209"/>
      <c r="H353" s="209" t="s">
        <v>1682</v>
      </c>
      <c r="I353" s="209" t="s">
        <v>13531</v>
      </c>
      <c r="J353" s="231" t="str">
        <f t="shared" si="14"/>
        <v>TantalumJiuJiang JinXin Nonferrous Metals Co., Ltd.</v>
      </c>
      <c r="K353" s="231" t="str">
        <f t="shared" si="15"/>
        <v>TantalumJiuJiang JinXin Nonferrous Metals Co., Ltd.</v>
      </c>
    </row>
    <row r="354" spans="1:11">
      <c r="A354" s="209" t="s">
        <v>1100</v>
      </c>
      <c r="B354" s="209" t="s">
        <v>2477</v>
      </c>
      <c r="C354" s="209" t="s">
        <v>44</v>
      </c>
      <c r="D354" s="209" t="s">
        <v>1069</v>
      </c>
      <c r="E354" s="209" t="s">
        <v>732</v>
      </c>
      <c r="F354" s="209" t="s">
        <v>13177</v>
      </c>
      <c r="G354" s="209"/>
      <c r="H354" s="209" t="s">
        <v>1682</v>
      </c>
      <c r="I354" s="189" t="s">
        <v>13531</v>
      </c>
      <c r="J354" s="231" t="str">
        <f t="shared" si="14"/>
        <v>TantalumJiujiang Nonferrous Metals Smelting Company Limited</v>
      </c>
      <c r="K354" s="231" t="str">
        <f t="shared" si="15"/>
        <v>TantalumJiujiang Nonferrous Metals Smelting Company Limited</v>
      </c>
    </row>
    <row r="355" spans="1:11">
      <c r="A355" s="209" t="s">
        <v>1100</v>
      </c>
      <c r="B355" s="209" t="s">
        <v>44</v>
      </c>
      <c r="C355" s="209" t="s">
        <v>44</v>
      </c>
      <c r="D355" s="209" t="s">
        <v>1069</v>
      </c>
      <c r="E355" s="209" t="s">
        <v>732</v>
      </c>
      <c r="F355" s="209" t="s">
        <v>13177</v>
      </c>
      <c r="G355" s="209"/>
      <c r="H355" s="209" t="s">
        <v>1682</v>
      </c>
      <c r="I355" s="189" t="s">
        <v>13531</v>
      </c>
      <c r="J355" s="231" t="str">
        <f t="shared" si="14"/>
        <v>TantalumJiujiang Tanbre Co., Ltd.</v>
      </c>
      <c r="K355" s="231" t="str">
        <f t="shared" si="15"/>
        <v>TantalumJiujiang Tanbre Co., Ltd.</v>
      </c>
    </row>
    <row r="356" spans="1:11">
      <c r="A356" s="209" t="s">
        <v>1100</v>
      </c>
      <c r="B356" s="209" t="s">
        <v>2123</v>
      </c>
      <c r="C356" s="209" t="s">
        <v>2123</v>
      </c>
      <c r="D356" s="209" t="s">
        <v>1069</v>
      </c>
      <c r="E356" s="209" t="s">
        <v>1364</v>
      </c>
      <c r="F356" s="209" t="s">
        <v>13177</v>
      </c>
      <c r="G356" s="209"/>
      <c r="H356" s="209" t="s">
        <v>1682</v>
      </c>
      <c r="I356" s="189" t="s">
        <v>13531</v>
      </c>
      <c r="J356" s="231" t="str">
        <f t="shared" si="14"/>
        <v>TantalumJiujiang Zhongao Tantalum &amp; Niobium Co., Ltd.</v>
      </c>
      <c r="K356" s="231" t="str">
        <f t="shared" si="15"/>
        <v>TantalumJiujiang Zhongao Tantalum &amp; Niobium Co., Ltd.</v>
      </c>
    </row>
    <row r="357" spans="1:11">
      <c r="A357" s="209" t="s">
        <v>1100</v>
      </c>
      <c r="B357" s="209" t="s">
        <v>1387</v>
      </c>
      <c r="C357" s="209" t="s">
        <v>14950</v>
      </c>
      <c r="D357" s="209" t="s">
        <v>1082</v>
      </c>
      <c r="E357" s="209" t="s">
        <v>1388</v>
      </c>
      <c r="F357" s="209" t="s">
        <v>13177</v>
      </c>
      <c r="G357" s="209"/>
      <c r="H357" s="209" t="s">
        <v>1705</v>
      </c>
      <c r="I357" s="189" t="s">
        <v>1706</v>
      </c>
      <c r="J357" s="231" t="str">
        <f t="shared" si="14"/>
        <v>TantalumKEMET Blue Metals</v>
      </c>
      <c r="K357" s="231" t="str">
        <f t="shared" si="15"/>
        <v>TantalumKEMET Blue Metals</v>
      </c>
    </row>
    <row r="358" spans="1:11">
      <c r="A358" s="209" t="s">
        <v>1100</v>
      </c>
      <c r="B358" s="209" t="s">
        <v>14950</v>
      </c>
      <c r="C358" s="209" t="s">
        <v>14950</v>
      </c>
      <c r="D358" s="209" t="s">
        <v>1082</v>
      </c>
      <c r="E358" s="209" t="s">
        <v>1388</v>
      </c>
      <c r="F358" s="209" t="s">
        <v>13177</v>
      </c>
      <c r="G358" s="209"/>
      <c r="H358" s="209" t="s">
        <v>1705</v>
      </c>
      <c r="I358" s="209" t="s">
        <v>1706</v>
      </c>
      <c r="J358" s="231" t="str">
        <f t="shared" si="14"/>
        <v>TantalumKEMET de Mexico</v>
      </c>
      <c r="K358" s="231" t="str">
        <f t="shared" si="15"/>
        <v>TantalumKEMET de Mexico</v>
      </c>
    </row>
    <row r="359" spans="1:11">
      <c r="A359" s="209" t="s">
        <v>1100</v>
      </c>
      <c r="B359" s="209" t="s">
        <v>45</v>
      </c>
      <c r="C359" s="209" t="s">
        <v>15301</v>
      </c>
      <c r="D359" s="209" t="s">
        <v>1065</v>
      </c>
      <c r="E359" s="209" t="s">
        <v>733</v>
      </c>
      <c r="F359" s="209" t="s">
        <v>13177</v>
      </c>
      <c r="G359" s="209"/>
      <c r="H359" s="209" t="s">
        <v>1683</v>
      </c>
      <c r="I359" s="209" t="s">
        <v>1515</v>
      </c>
      <c r="J359" s="231" t="str">
        <f t="shared" si="14"/>
        <v>TantalumLSM Brasil S.A.</v>
      </c>
      <c r="K359" s="231" t="str">
        <f t="shared" si="15"/>
        <v>TantalumLSM Brasil S.A.</v>
      </c>
    </row>
    <row r="360" spans="1:11">
      <c r="A360" s="209" t="s">
        <v>1100</v>
      </c>
      <c r="B360" s="209" t="s">
        <v>15338</v>
      </c>
      <c r="C360" s="209" t="s">
        <v>15338</v>
      </c>
      <c r="D360" s="209" t="s">
        <v>2384</v>
      </c>
      <c r="E360" s="209" t="s">
        <v>1383</v>
      </c>
      <c r="F360" s="209" t="s">
        <v>13177</v>
      </c>
      <c r="G360" s="209"/>
      <c r="H360" s="209" t="s">
        <v>1711</v>
      </c>
      <c r="I360" s="209" t="s">
        <v>1591</v>
      </c>
      <c r="J360" s="231" t="str">
        <f t="shared" si="14"/>
        <v>TantalumMaterion Newton Inc.</v>
      </c>
      <c r="K360" s="231" t="str">
        <f t="shared" si="15"/>
        <v>TantalumMaterion Newton Inc.</v>
      </c>
    </row>
    <row r="361" spans="1:11">
      <c r="A361" s="209" t="s">
        <v>1100</v>
      </c>
      <c r="B361" s="209" t="s">
        <v>1685</v>
      </c>
      <c r="C361" s="209" t="s">
        <v>2107</v>
      </c>
      <c r="D361" s="209" t="s">
        <v>1075</v>
      </c>
      <c r="E361" s="209" t="s">
        <v>734</v>
      </c>
      <c r="F361" s="209" t="s">
        <v>13177</v>
      </c>
      <c r="G361" s="209"/>
      <c r="H361" s="209" t="s">
        <v>1684</v>
      </c>
      <c r="I361" s="209" t="s">
        <v>15280</v>
      </c>
      <c r="J361" s="231" t="str">
        <f t="shared" si="14"/>
        <v>TantalumMetallurgical Products India Pvt. Ltd. (MPIL)</v>
      </c>
      <c r="K361" s="231" t="str">
        <f t="shared" si="15"/>
        <v>TantalumMetallurgical Products India Pvt. Ltd. (MPIL)</v>
      </c>
    </row>
    <row r="362" spans="1:11">
      <c r="A362" s="209" t="s">
        <v>1100</v>
      </c>
      <c r="B362" s="209" t="s">
        <v>2107</v>
      </c>
      <c r="C362" s="209" t="s">
        <v>2107</v>
      </c>
      <c r="D362" s="209" t="s">
        <v>1075</v>
      </c>
      <c r="E362" s="209" t="s">
        <v>734</v>
      </c>
      <c r="F362" s="209" t="s">
        <v>13177</v>
      </c>
      <c r="G362" s="209"/>
      <c r="H362" s="209" t="s">
        <v>1684</v>
      </c>
      <c r="I362" s="209" t="s">
        <v>15280</v>
      </c>
      <c r="J362" s="231" t="str">
        <f t="shared" si="14"/>
        <v>TantalumMetallurgical Products India Pvt., Ltd.</v>
      </c>
      <c r="K362" s="231" t="str">
        <f t="shared" si="15"/>
        <v>TantalumMetallurgical Products India Pvt., Ltd.</v>
      </c>
    </row>
    <row r="363" spans="1:11">
      <c r="A363" s="209" t="s">
        <v>1100</v>
      </c>
      <c r="B363" s="209" t="s">
        <v>12377</v>
      </c>
      <c r="C363" s="209" t="s">
        <v>12377</v>
      </c>
      <c r="D363" s="209" t="s">
        <v>1065</v>
      </c>
      <c r="E363" s="209" t="s">
        <v>735</v>
      </c>
      <c r="F363" s="209" t="s">
        <v>13177</v>
      </c>
      <c r="G363" s="209"/>
      <c r="H363" s="209" t="s">
        <v>1686</v>
      </c>
      <c r="I363" s="209" t="s">
        <v>1687</v>
      </c>
      <c r="J363" s="231" t="str">
        <f t="shared" si="14"/>
        <v>TantalumMineracao Taboca S.A.</v>
      </c>
      <c r="K363" s="231" t="str">
        <f t="shared" si="15"/>
        <v>TantalumMineracao Taboca S.A.</v>
      </c>
    </row>
    <row r="364" spans="1:11">
      <c r="A364" s="209" t="s">
        <v>1100</v>
      </c>
      <c r="B364" s="209" t="s">
        <v>1002</v>
      </c>
      <c r="C364" s="209" t="s">
        <v>12377</v>
      </c>
      <c r="D364" s="209" t="s">
        <v>1065</v>
      </c>
      <c r="E364" s="209" t="s">
        <v>735</v>
      </c>
      <c r="F364" s="209" t="s">
        <v>13177</v>
      </c>
      <c r="G364" s="209"/>
      <c r="H364" s="209" t="s">
        <v>1686</v>
      </c>
      <c r="I364" s="209" t="s">
        <v>1687</v>
      </c>
      <c r="J364" s="231" t="str">
        <f t="shared" si="14"/>
        <v>TantalumMineração Taboca S.A.</v>
      </c>
      <c r="K364" s="231" t="str">
        <f t="shared" si="15"/>
        <v>TantalumMineração Taboca S.A.</v>
      </c>
    </row>
    <row r="365" spans="1:11">
      <c r="A365" s="209" t="s">
        <v>1100</v>
      </c>
      <c r="B365" s="209" t="s">
        <v>12875</v>
      </c>
      <c r="C365" s="209" t="s">
        <v>12377</v>
      </c>
      <c r="D365" s="209" t="s">
        <v>1065</v>
      </c>
      <c r="E365" s="209" t="s">
        <v>735</v>
      </c>
      <c r="F365" s="209" t="s">
        <v>13177</v>
      </c>
      <c r="G365" s="209"/>
      <c r="H365" s="209" t="s">
        <v>1686</v>
      </c>
      <c r="I365" s="209" t="s">
        <v>1687</v>
      </c>
      <c r="J365" s="231" t="str">
        <f t="shared" si="14"/>
        <v>TantalumMineracao Taboca SA</v>
      </c>
      <c r="K365" s="231" t="str">
        <f t="shared" si="15"/>
        <v>TantalumMineracao Taboca SA</v>
      </c>
    </row>
    <row r="366" spans="1:11">
      <c r="A366" s="209" t="s">
        <v>1100</v>
      </c>
      <c r="B366" s="209" t="s">
        <v>1087</v>
      </c>
      <c r="C366" s="209" t="s">
        <v>1196</v>
      </c>
      <c r="D366" s="209" t="s">
        <v>1077</v>
      </c>
      <c r="E366" s="209" t="s">
        <v>736</v>
      </c>
      <c r="F366" s="209" t="s">
        <v>13177</v>
      </c>
      <c r="G366" s="209"/>
      <c r="H366" s="209" t="s">
        <v>1688</v>
      </c>
      <c r="I366" s="209" t="s">
        <v>1689</v>
      </c>
      <c r="J366" s="231" t="str">
        <f t="shared" si="14"/>
        <v>TantalumMitsui Mining &amp; Smelting</v>
      </c>
      <c r="K366" s="231" t="str">
        <f t="shared" si="15"/>
        <v>TantalumMitsui Mining &amp; Smelting</v>
      </c>
    </row>
    <row r="367" spans="1:11">
      <c r="A367" s="209" t="s">
        <v>1100</v>
      </c>
      <c r="B367" s="209" t="s">
        <v>1196</v>
      </c>
      <c r="C367" s="209" t="s">
        <v>1196</v>
      </c>
      <c r="D367" s="209" t="s">
        <v>1077</v>
      </c>
      <c r="E367" s="209" t="s">
        <v>736</v>
      </c>
      <c r="F367" s="209" t="s">
        <v>13177</v>
      </c>
      <c r="G367" s="209"/>
      <c r="H367" s="209" t="s">
        <v>1688</v>
      </c>
      <c r="I367" s="209" t="s">
        <v>1689</v>
      </c>
      <c r="J367" s="231" t="str">
        <f t="shared" si="14"/>
        <v>TantalumMitsui Mining and Smelting Co., Ltd.</v>
      </c>
      <c r="K367" s="231" t="str">
        <f t="shared" si="15"/>
        <v>TantalumMitsui Mining and Smelting Co., Ltd.</v>
      </c>
    </row>
    <row r="368" spans="1:11">
      <c r="A368" s="209" t="s">
        <v>1100</v>
      </c>
      <c r="B368" s="209" t="s">
        <v>46</v>
      </c>
      <c r="C368" s="209" t="s">
        <v>2478</v>
      </c>
      <c r="D368" s="209" t="s">
        <v>1072</v>
      </c>
      <c r="E368" s="209" t="s">
        <v>737</v>
      </c>
      <c r="F368" s="209" t="s">
        <v>13177</v>
      </c>
      <c r="G368" s="209"/>
      <c r="H368" s="209" t="s">
        <v>1690</v>
      </c>
      <c r="I368" s="209" t="s">
        <v>1691</v>
      </c>
      <c r="J368" s="231" t="str">
        <f t="shared" si="14"/>
        <v>TantalumMolycorp Silmet A.S.</v>
      </c>
      <c r="K368" s="231" t="str">
        <f t="shared" si="15"/>
        <v>TantalumMolycorp Silmet A.S.</v>
      </c>
    </row>
    <row r="369" spans="1:11">
      <c r="A369" s="209" t="s">
        <v>1100</v>
      </c>
      <c r="B369" s="209" t="s">
        <v>13118</v>
      </c>
      <c r="C369" s="209" t="s">
        <v>999</v>
      </c>
      <c r="D369" s="209" t="s">
        <v>1069</v>
      </c>
      <c r="E369" s="209" t="s">
        <v>738</v>
      </c>
      <c r="F369" s="209" t="s">
        <v>13177</v>
      </c>
      <c r="G369" s="209"/>
      <c r="H369" s="209" t="s">
        <v>1692</v>
      </c>
      <c r="I369" s="209" t="s">
        <v>13517</v>
      </c>
      <c r="J369" s="231" t="str">
        <f t="shared" si="14"/>
        <v>TantalumNingxia Non-Ferrous Metal Smeltery</v>
      </c>
      <c r="K369" s="231" t="str">
        <f t="shared" si="15"/>
        <v>TantalumNingxia Non-Ferrous Metal Smeltery</v>
      </c>
    </row>
    <row r="370" spans="1:11">
      <c r="A370" s="209" t="s">
        <v>1100</v>
      </c>
      <c r="B370" s="209" t="s">
        <v>999</v>
      </c>
      <c r="C370" s="209" t="s">
        <v>999</v>
      </c>
      <c r="D370" s="209" t="s">
        <v>1069</v>
      </c>
      <c r="E370" s="209" t="s">
        <v>738</v>
      </c>
      <c r="F370" s="209" t="s">
        <v>13177</v>
      </c>
      <c r="G370" s="209"/>
      <c r="H370" s="209" t="s">
        <v>1692</v>
      </c>
      <c r="I370" s="209" t="s">
        <v>13517</v>
      </c>
      <c r="J370" s="231" t="str">
        <f t="shared" si="14"/>
        <v>TantalumNingxia Orient Tantalum Industry Co., Ltd.</v>
      </c>
      <c r="K370" s="231" t="str">
        <f t="shared" si="15"/>
        <v>TantalumNingxia Orient Tantalum Industry Co., Ltd.</v>
      </c>
    </row>
    <row r="371" spans="1:11">
      <c r="A371" s="209" t="s">
        <v>1100</v>
      </c>
      <c r="B371" s="209" t="s">
        <v>2478</v>
      </c>
      <c r="C371" s="209" t="s">
        <v>2478</v>
      </c>
      <c r="D371" s="209" t="s">
        <v>1072</v>
      </c>
      <c r="E371" s="209" t="s">
        <v>737</v>
      </c>
      <c r="F371" s="209" t="s">
        <v>13177</v>
      </c>
      <c r="G371" s="209"/>
      <c r="H371" s="209" t="s">
        <v>1690</v>
      </c>
      <c r="I371" s="209" t="s">
        <v>1691</v>
      </c>
      <c r="J371" s="231" t="str">
        <f t="shared" si="14"/>
        <v>TantalumNPM Silmet AS</v>
      </c>
      <c r="K371" s="231" t="str">
        <f t="shared" si="15"/>
        <v>TantalumNPM Silmet AS</v>
      </c>
    </row>
    <row r="372" spans="1:11">
      <c r="A372" s="209" t="s">
        <v>1100</v>
      </c>
      <c r="B372" s="209" t="s">
        <v>15339</v>
      </c>
      <c r="C372" s="209" t="s">
        <v>15339</v>
      </c>
      <c r="D372" s="209" t="s">
        <v>13050</v>
      </c>
      <c r="E372" s="209" t="s">
        <v>15340</v>
      </c>
      <c r="F372" s="209" t="s">
        <v>13177</v>
      </c>
      <c r="G372" s="209"/>
      <c r="H372" s="209" t="s">
        <v>15622</v>
      </c>
      <c r="I372" s="209" t="s">
        <v>4812</v>
      </c>
      <c r="J372" s="231" t="str">
        <f t="shared" si="14"/>
        <v>TantalumPowerX Ltd.</v>
      </c>
      <c r="K372" s="231" t="str">
        <f t="shared" si="15"/>
        <v>TantalumPowerX Ltd.</v>
      </c>
    </row>
    <row r="373" spans="1:11">
      <c r="A373" s="209" t="s">
        <v>1100</v>
      </c>
      <c r="B373" s="209" t="s">
        <v>2479</v>
      </c>
      <c r="C373" s="209" t="s">
        <v>12381</v>
      </c>
      <c r="D373" s="209" t="s">
        <v>1065</v>
      </c>
      <c r="E373" s="209" t="s">
        <v>1716</v>
      </c>
      <c r="F373" s="209" t="s">
        <v>13177</v>
      </c>
      <c r="G373" s="209"/>
      <c r="H373" s="209" t="s">
        <v>1683</v>
      </c>
      <c r="I373" s="209" t="s">
        <v>1717</v>
      </c>
      <c r="J373" s="231" t="str">
        <f t="shared" si="14"/>
        <v>TantalumResind Ind e Com Ltda.</v>
      </c>
      <c r="K373" s="231" t="str">
        <f t="shared" si="15"/>
        <v>TantalumResind Ind e Com Ltda.</v>
      </c>
    </row>
    <row r="374" spans="1:11">
      <c r="A374" s="209" t="s">
        <v>1100</v>
      </c>
      <c r="B374" s="209" t="s">
        <v>12381</v>
      </c>
      <c r="C374" s="209" t="s">
        <v>12381</v>
      </c>
      <c r="D374" s="209" t="s">
        <v>1065</v>
      </c>
      <c r="E374" s="209" t="s">
        <v>1716</v>
      </c>
      <c r="F374" s="209" t="s">
        <v>13177</v>
      </c>
      <c r="G374" s="209"/>
      <c r="H374" s="209" t="s">
        <v>1683</v>
      </c>
      <c r="I374" s="209" t="s">
        <v>1717</v>
      </c>
      <c r="J374" s="231" t="str">
        <f t="shared" si="14"/>
        <v>TantalumResind Industria e Comercio Ltda.</v>
      </c>
      <c r="K374" s="231" t="str">
        <f t="shared" si="15"/>
        <v>TantalumResind Industria e Comercio Ltda.</v>
      </c>
    </row>
    <row r="375" spans="1:11">
      <c r="A375" s="209" t="s">
        <v>1100</v>
      </c>
      <c r="B375" s="209" t="s">
        <v>2170</v>
      </c>
      <c r="C375" s="209" t="s">
        <v>12381</v>
      </c>
      <c r="D375" s="209" t="s">
        <v>1065</v>
      </c>
      <c r="E375" s="209" t="s">
        <v>1716</v>
      </c>
      <c r="F375" s="209" t="s">
        <v>13177</v>
      </c>
      <c r="G375" s="209"/>
      <c r="H375" s="209" t="s">
        <v>1683</v>
      </c>
      <c r="I375" s="209" t="s">
        <v>1717</v>
      </c>
      <c r="J375" s="231" t="str">
        <f t="shared" si="14"/>
        <v>TantalumResind Indústria e Comércio Ltda.</v>
      </c>
      <c r="K375" s="231" t="str">
        <f t="shared" si="15"/>
        <v>TantalumResind Indústria e Comércio Ltda.</v>
      </c>
    </row>
    <row r="376" spans="1:11">
      <c r="A376" s="209" t="s">
        <v>1100</v>
      </c>
      <c r="B376" s="209" t="s">
        <v>1089</v>
      </c>
      <c r="C376" s="209" t="s">
        <v>13196</v>
      </c>
      <c r="D376" s="209" t="s">
        <v>1069</v>
      </c>
      <c r="E376" s="209" t="s">
        <v>739</v>
      </c>
      <c r="F376" s="209" t="s">
        <v>13177</v>
      </c>
      <c r="G376" s="209"/>
      <c r="H376" s="209" t="s">
        <v>1694</v>
      </c>
      <c r="I376" s="209" t="s">
        <v>13535</v>
      </c>
      <c r="J376" s="231" t="str">
        <f t="shared" si="14"/>
        <v>TantalumRFH</v>
      </c>
      <c r="K376" s="231" t="str">
        <f t="shared" si="15"/>
        <v>TantalumRFH</v>
      </c>
    </row>
    <row r="377" spans="1:11">
      <c r="A377" s="209" t="s">
        <v>1100</v>
      </c>
      <c r="B377" s="209" t="s">
        <v>2113</v>
      </c>
      <c r="C377" s="209" t="s">
        <v>13196</v>
      </c>
      <c r="D377" s="209" t="s">
        <v>1069</v>
      </c>
      <c r="E377" s="209" t="s">
        <v>739</v>
      </c>
      <c r="F377" s="209" t="s">
        <v>13177</v>
      </c>
      <c r="G377" s="209"/>
      <c r="H377" s="209" t="s">
        <v>1694</v>
      </c>
      <c r="I377" s="209" t="s">
        <v>13535</v>
      </c>
      <c r="J377" s="231" t="str">
        <f t="shared" si="14"/>
        <v>TantalumRFH Tantalum Smeltry Co., Ltd.</v>
      </c>
      <c r="K377" s="231" t="str">
        <f t="shared" si="15"/>
        <v>TantalumRFH Tantalum Smeltry Co., Ltd.</v>
      </c>
    </row>
    <row r="378" spans="1:11">
      <c r="A378" s="209" t="s">
        <v>1100</v>
      </c>
      <c r="B378" s="209" t="s">
        <v>15302</v>
      </c>
      <c r="C378" s="209" t="s">
        <v>15302</v>
      </c>
      <c r="D378" s="209" t="s">
        <v>1069</v>
      </c>
      <c r="E378" s="209" t="s">
        <v>14952</v>
      </c>
      <c r="F378" s="209" t="s">
        <v>13177</v>
      </c>
      <c r="G378" s="209"/>
      <c r="H378" s="209" t="s">
        <v>15687</v>
      </c>
      <c r="I378" s="209" t="s">
        <v>13544</v>
      </c>
      <c r="J378" s="231" t="str">
        <f t="shared" si="14"/>
        <v>TantalumRFH Yancheng Jinye New Material Technology Co., Ltd.</v>
      </c>
      <c r="K378" s="231" t="str">
        <f t="shared" si="15"/>
        <v>TantalumRFH Yancheng Jinye New Material Technology Co., Ltd.</v>
      </c>
    </row>
    <row r="379" spans="1:11">
      <c r="A379" s="209" t="s">
        <v>1100</v>
      </c>
      <c r="B379" s="209" t="s">
        <v>1695</v>
      </c>
      <c r="C379" s="209" t="s">
        <v>1343</v>
      </c>
      <c r="D379" s="209" t="s">
        <v>854</v>
      </c>
      <c r="E379" s="209" t="s">
        <v>740</v>
      </c>
      <c r="F379" s="209" t="s">
        <v>13177</v>
      </c>
      <c r="G379" s="209"/>
      <c r="H379" s="209" t="s">
        <v>1695</v>
      </c>
      <c r="I379" s="209" t="s">
        <v>9955</v>
      </c>
      <c r="J379" s="231" t="str">
        <f t="shared" si="14"/>
        <v>TantalumSolikamsk</v>
      </c>
      <c r="K379" s="231" t="str">
        <f t="shared" si="15"/>
        <v>TantalumSolikamsk</v>
      </c>
    </row>
    <row r="380" spans="1:11">
      <c r="A380" s="209" t="s">
        <v>1100</v>
      </c>
      <c r="B380" s="209" t="s">
        <v>1343</v>
      </c>
      <c r="C380" s="209" t="s">
        <v>1343</v>
      </c>
      <c r="D380" s="209" t="s">
        <v>854</v>
      </c>
      <c r="E380" s="209" t="s">
        <v>740</v>
      </c>
      <c r="F380" s="209" t="s">
        <v>13177</v>
      </c>
      <c r="G380" s="209"/>
      <c r="H380" s="209" t="s">
        <v>1695</v>
      </c>
      <c r="I380" s="209" t="s">
        <v>9955</v>
      </c>
      <c r="J380" s="231" t="str">
        <f t="shared" si="14"/>
        <v>TantalumSolikamsk Magnesium Works OAO</v>
      </c>
      <c r="K380" s="231" t="str">
        <f t="shared" si="15"/>
        <v>TantalumSolikamsk Magnesium Works OAO</v>
      </c>
    </row>
    <row r="381" spans="1:11">
      <c r="A381" s="209" t="s">
        <v>1100</v>
      </c>
      <c r="B381" s="209" t="s">
        <v>1088</v>
      </c>
      <c r="C381" s="209" t="s">
        <v>1343</v>
      </c>
      <c r="D381" s="209" t="s">
        <v>854</v>
      </c>
      <c r="E381" s="209" t="s">
        <v>740</v>
      </c>
      <c r="F381" s="209" t="s">
        <v>13177</v>
      </c>
      <c r="G381" s="209"/>
      <c r="H381" s="209" t="s">
        <v>1695</v>
      </c>
      <c r="I381" s="209" t="s">
        <v>9955</v>
      </c>
      <c r="J381" s="231" t="str">
        <f t="shared" si="14"/>
        <v>TantalumSolikamsk Metal Works</v>
      </c>
      <c r="K381" s="231" t="str">
        <f t="shared" si="15"/>
        <v>TantalumSolikamsk Metal Works</v>
      </c>
    </row>
    <row r="382" spans="1:11">
      <c r="A382" s="209" t="s">
        <v>1100</v>
      </c>
      <c r="B382" s="209" t="s">
        <v>2397</v>
      </c>
      <c r="C382" s="209" t="s">
        <v>2397</v>
      </c>
      <c r="D382" s="209" t="s">
        <v>1077</v>
      </c>
      <c r="E382" s="209" t="s">
        <v>741</v>
      </c>
      <c r="F382" s="209" t="s">
        <v>13177</v>
      </c>
      <c r="G382" s="209"/>
      <c r="H382" s="209" t="s">
        <v>1696</v>
      </c>
      <c r="I382" s="209" t="s">
        <v>1518</v>
      </c>
      <c r="J382" s="231" t="str">
        <f t="shared" si="14"/>
        <v>TantalumTaki Chemical Co., Ltd.</v>
      </c>
      <c r="K382" s="231" t="str">
        <f t="shared" si="15"/>
        <v>TantalumTaki Chemical Co., Ltd.</v>
      </c>
    </row>
    <row r="383" spans="1:11">
      <c r="A383" s="209" t="s">
        <v>1100</v>
      </c>
      <c r="B383" s="209" t="s">
        <v>790</v>
      </c>
      <c r="C383" s="209" t="s">
        <v>2397</v>
      </c>
      <c r="D383" s="209" t="s">
        <v>1077</v>
      </c>
      <c r="E383" s="209" t="s">
        <v>741</v>
      </c>
      <c r="F383" s="209" t="s">
        <v>13177</v>
      </c>
      <c r="G383" s="209"/>
      <c r="H383" s="209" t="s">
        <v>1696</v>
      </c>
      <c r="I383" s="189" t="s">
        <v>1518</v>
      </c>
      <c r="J383" s="231" t="str">
        <f t="shared" si="14"/>
        <v>TantalumTaki Chemicals</v>
      </c>
      <c r="K383" s="231" t="str">
        <f t="shared" si="15"/>
        <v>TantalumTaki Chemicals</v>
      </c>
    </row>
    <row r="384" spans="1:11">
      <c r="A384" s="209" t="s">
        <v>1100</v>
      </c>
      <c r="B384" s="209" t="s">
        <v>14946</v>
      </c>
      <c r="C384" s="209" t="s">
        <v>14946</v>
      </c>
      <c r="D384" s="209" t="s">
        <v>859</v>
      </c>
      <c r="E384" s="209" t="s">
        <v>1380</v>
      </c>
      <c r="F384" s="209" t="s">
        <v>13177</v>
      </c>
      <c r="G384" s="209"/>
      <c r="H384" s="209" t="s">
        <v>1707</v>
      </c>
      <c r="I384" s="189" t="s">
        <v>1708</v>
      </c>
      <c r="J384" s="231" t="str">
        <f t="shared" si="14"/>
        <v>TantalumTANIOBIS Co., Ltd.</v>
      </c>
      <c r="K384" s="231" t="str">
        <f t="shared" si="15"/>
        <v>TantalumTANIOBIS Co., Ltd.</v>
      </c>
    </row>
    <row r="385" spans="1:11">
      <c r="A385" s="209" t="s">
        <v>1100</v>
      </c>
      <c r="B385" s="209" t="s">
        <v>14949</v>
      </c>
      <c r="C385" s="209" t="s">
        <v>14949</v>
      </c>
      <c r="D385" s="209" t="s">
        <v>1070</v>
      </c>
      <c r="E385" s="209" t="s">
        <v>1381</v>
      </c>
      <c r="F385" s="209" t="s">
        <v>13177</v>
      </c>
      <c r="G385" s="209"/>
      <c r="H385" s="209" t="s">
        <v>1709</v>
      </c>
      <c r="I385" s="209" t="s">
        <v>4197</v>
      </c>
      <c r="J385" s="231" t="str">
        <f t="shared" si="14"/>
        <v>TantalumTANIOBIS GmbH</v>
      </c>
      <c r="K385" s="231" t="str">
        <f t="shared" si="15"/>
        <v>TantalumTANIOBIS GmbH</v>
      </c>
    </row>
    <row r="386" spans="1:11">
      <c r="A386" s="209" t="s">
        <v>1100</v>
      </c>
      <c r="B386" s="209" t="s">
        <v>14947</v>
      </c>
      <c r="C386" s="209" t="s">
        <v>14947</v>
      </c>
      <c r="D386" s="209" t="s">
        <v>1077</v>
      </c>
      <c r="E386" s="209" t="s">
        <v>1385</v>
      </c>
      <c r="F386" s="209" t="s">
        <v>13177</v>
      </c>
      <c r="G386" s="209"/>
      <c r="H386" s="209" t="s">
        <v>15621</v>
      </c>
      <c r="I386" s="209" t="s">
        <v>1712</v>
      </c>
      <c r="J386" s="231" t="str">
        <f t="shared" si="14"/>
        <v>TantalumTANIOBIS Japan Co., Ltd.</v>
      </c>
      <c r="K386" s="231" t="str">
        <f t="shared" si="15"/>
        <v>TantalumTANIOBIS Japan Co., Ltd.</v>
      </c>
    </row>
    <row r="387" spans="1:11">
      <c r="A387" s="209" t="s">
        <v>1100</v>
      </c>
      <c r="B387" s="209" t="s">
        <v>14948</v>
      </c>
      <c r="C387" s="209" t="s">
        <v>14948</v>
      </c>
      <c r="D387" s="209" t="s">
        <v>1070</v>
      </c>
      <c r="E387" s="209" t="s">
        <v>1386</v>
      </c>
      <c r="F387" s="209" t="s">
        <v>13177</v>
      </c>
      <c r="G387" s="209"/>
      <c r="H387" s="209" t="s">
        <v>1710</v>
      </c>
      <c r="I387" s="209" t="s">
        <v>1511</v>
      </c>
      <c r="J387" s="231" t="str">
        <f t="shared" si="14"/>
        <v>TantalumTANIOBIS Smelting GmbH &amp; Co. KG</v>
      </c>
      <c r="K387" s="231" t="str">
        <f t="shared" si="15"/>
        <v>TantalumTANIOBIS Smelting GmbH &amp; Co. KG</v>
      </c>
    </row>
    <row r="388" spans="1:11">
      <c r="A388" s="209" t="s">
        <v>1100</v>
      </c>
      <c r="B388" s="209" t="s">
        <v>1697</v>
      </c>
      <c r="C388" s="209" t="s">
        <v>1697</v>
      </c>
      <c r="D388" s="209" t="s">
        <v>2384</v>
      </c>
      <c r="E388" s="209" t="s">
        <v>742</v>
      </c>
      <c r="F388" s="209" t="s">
        <v>13177</v>
      </c>
      <c r="G388" s="209"/>
      <c r="H388" s="209" t="s">
        <v>1698</v>
      </c>
      <c r="I388" s="209" t="s">
        <v>1699</v>
      </c>
      <c r="J388" s="231" t="str">
        <f t="shared" si="14"/>
        <v>TantalumTelex Metals</v>
      </c>
      <c r="K388" s="231" t="str">
        <f t="shared" si="15"/>
        <v>TantalumTelex Metals</v>
      </c>
    </row>
    <row r="389" spans="1:11">
      <c r="A389" s="209" t="s">
        <v>1100</v>
      </c>
      <c r="B389" s="209" t="s">
        <v>2216</v>
      </c>
      <c r="C389" s="209" t="s">
        <v>1700</v>
      </c>
      <c r="D389" s="209" t="s">
        <v>1078</v>
      </c>
      <c r="E389" s="209" t="s">
        <v>743</v>
      </c>
      <c r="F389" s="209" t="s">
        <v>13177</v>
      </c>
      <c r="G389" s="209"/>
      <c r="H389" s="209" t="s">
        <v>1572</v>
      </c>
      <c r="I389" s="209" t="s">
        <v>7005</v>
      </c>
      <c r="J389" s="231" t="str">
        <f t="shared" si="14"/>
        <v>TantalumULBA</v>
      </c>
      <c r="K389" s="231" t="str">
        <f t="shared" si="15"/>
        <v>TantalumULBA</v>
      </c>
    </row>
    <row r="390" spans="1:11">
      <c r="A390" s="209" t="s">
        <v>1100</v>
      </c>
      <c r="B390" s="209" t="s">
        <v>1700</v>
      </c>
      <c r="C390" s="209" t="s">
        <v>1700</v>
      </c>
      <c r="D390" s="209" t="s">
        <v>1078</v>
      </c>
      <c r="E390" s="209" t="s">
        <v>743</v>
      </c>
      <c r="F390" s="209" t="s">
        <v>13177</v>
      </c>
      <c r="G390" s="209"/>
      <c r="H390" s="209" t="s">
        <v>1572</v>
      </c>
      <c r="I390" s="209" t="s">
        <v>7005</v>
      </c>
      <c r="J390" s="231" t="str">
        <f t="shared" si="14"/>
        <v>TantalumUlba Metallurgical Plant JSC</v>
      </c>
      <c r="K390" s="231" t="str">
        <f t="shared" si="15"/>
        <v>TantalumUlba Metallurgical Plant JSC</v>
      </c>
    </row>
    <row r="391" spans="1:11">
      <c r="A391" s="209" t="s">
        <v>1100</v>
      </c>
      <c r="B391" s="209" t="s">
        <v>14945</v>
      </c>
      <c r="C391" s="209" t="s">
        <v>14945</v>
      </c>
      <c r="D391" s="209" t="s">
        <v>1069</v>
      </c>
      <c r="E391" s="209" t="s">
        <v>730</v>
      </c>
      <c r="F391" s="209" t="s">
        <v>13177</v>
      </c>
      <c r="G391" s="209"/>
      <c r="H391" s="209" t="s">
        <v>1681</v>
      </c>
      <c r="I391" s="209" t="s">
        <v>13536</v>
      </c>
      <c r="J391" s="231" t="str">
        <f t="shared" si="14"/>
        <v>TantalumXIMEI RESOURCES (GUANGDONG) LIMITED</v>
      </c>
      <c r="K391" s="231" t="str">
        <f t="shared" si="15"/>
        <v>TantalumXIMEI RESOURCES (GUANGDONG) LIMITED</v>
      </c>
    </row>
    <row r="392" spans="1:11">
      <c r="A392" s="209" t="s">
        <v>1100</v>
      </c>
      <c r="B392" s="209" t="s">
        <v>14951</v>
      </c>
      <c r="C392" s="209" t="s">
        <v>15302</v>
      </c>
      <c r="D392" s="209" t="s">
        <v>1069</v>
      </c>
      <c r="E392" s="209" t="s">
        <v>14952</v>
      </c>
      <c r="F392" s="209" t="s">
        <v>13177</v>
      </c>
      <c r="G392" s="209"/>
      <c r="H392" s="209" t="s">
        <v>15687</v>
      </c>
      <c r="I392" s="209" t="s">
        <v>13544</v>
      </c>
      <c r="J392" s="231" t="str">
        <f t="shared" si="14"/>
        <v>TantalumYancheng Jinye New Material Technology Co., Ltd.</v>
      </c>
      <c r="K392" s="231" t="str">
        <f t="shared" si="15"/>
        <v>TantalumYancheng Jinye New Material Technology Co., Ltd.</v>
      </c>
    </row>
    <row r="393" spans="1:11">
      <c r="A393" s="209" t="s">
        <v>1100</v>
      </c>
      <c r="B393" s="209" t="s">
        <v>13196</v>
      </c>
      <c r="C393" s="209" t="s">
        <v>13196</v>
      </c>
      <c r="D393" s="209" t="s">
        <v>1069</v>
      </c>
      <c r="E393" s="209" t="s">
        <v>739</v>
      </c>
      <c r="F393" s="209" t="s">
        <v>13177</v>
      </c>
      <c r="G393" s="209"/>
      <c r="H393" s="209" t="s">
        <v>1694</v>
      </c>
      <c r="I393" s="209" t="s">
        <v>13535</v>
      </c>
      <c r="J393" s="231" t="str">
        <f t="shared" si="14"/>
        <v>TantalumYanling Jincheng Tantalum &amp; Niobium Co., Ltd.</v>
      </c>
      <c r="K393" s="231" t="str">
        <f t="shared" si="15"/>
        <v>TantalumYanling Jincheng Tantalum &amp; Niobium Co., Ltd.</v>
      </c>
    </row>
    <row r="394" spans="1:11">
      <c r="A394" s="209" t="s">
        <v>1100</v>
      </c>
      <c r="B394" s="209" t="s">
        <v>13197</v>
      </c>
      <c r="C394" s="209" t="s">
        <v>13196</v>
      </c>
      <c r="D394" s="209" t="s">
        <v>1069</v>
      </c>
      <c r="E394" s="209" t="s">
        <v>739</v>
      </c>
      <c r="F394" s="209" t="s">
        <v>13177</v>
      </c>
      <c r="G394" s="209"/>
      <c r="H394" s="209" t="s">
        <v>1694</v>
      </c>
      <c r="I394" s="209" t="s">
        <v>13535</v>
      </c>
      <c r="J394" s="231" t="str">
        <f t="shared" si="14"/>
        <v>TantalumYanling Jincheng Tantalum Co., Ltd.</v>
      </c>
      <c r="K394" s="231" t="str">
        <f t="shared" si="15"/>
        <v>TantalumYanling Jincheng Tantalum Co., Ltd.</v>
      </c>
    </row>
    <row r="395" spans="1:11">
      <c r="A395" s="209" t="s">
        <v>1100</v>
      </c>
      <c r="B395" s="209" t="s">
        <v>14953</v>
      </c>
      <c r="C395" s="209" t="s">
        <v>14947</v>
      </c>
      <c r="D395" s="209" t="s">
        <v>1077</v>
      </c>
      <c r="E395" s="209" t="s">
        <v>1385</v>
      </c>
      <c r="F395" s="209" t="s">
        <v>13177</v>
      </c>
      <c r="G395" s="209"/>
      <c r="H395" s="209" t="s">
        <v>15621</v>
      </c>
      <c r="I395" s="209" t="s">
        <v>1712</v>
      </c>
      <c r="J395" s="231" t="str">
        <f t="shared" si="14"/>
        <v>Tantalumタニオビス・ジャパン株式会社</v>
      </c>
      <c r="K395" s="231" t="str">
        <f t="shared" si="15"/>
        <v>Tantalumタニオビス・ジャパン株式会社</v>
      </c>
    </row>
    <row r="396" spans="1:11">
      <c r="A396" s="209" t="s">
        <v>1100</v>
      </c>
      <c r="B396" s="209" t="s">
        <v>1805</v>
      </c>
      <c r="C396" s="209"/>
      <c r="D396" s="209"/>
      <c r="E396" s="209"/>
      <c r="F396" s="209"/>
      <c r="G396" s="209"/>
      <c r="H396" s="209"/>
      <c r="I396" s="209"/>
      <c r="J396" s="231" t="str">
        <f t="shared" si="14"/>
        <v>TantalumSmelter not listed</v>
      </c>
      <c r="K396" s="231" t="str">
        <f t="shared" si="15"/>
        <v>TantalumSmelter not listed</v>
      </c>
    </row>
    <row r="397" spans="1:11">
      <c r="A397" s="209" t="s">
        <v>1100</v>
      </c>
      <c r="B397" s="209" t="s">
        <v>1290</v>
      </c>
      <c r="C397" s="209" t="s">
        <v>477</v>
      </c>
      <c r="D397" s="209" t="s">
        <v>477</v>
      </c>
      <c r="E397" s="209"/>
      <c r="F397" s="209"/>
      <c r="G397" s="209"/>
      <c r="H397" s="209"/>
      <c r="I397" s="209"/>
      <c r="J397" s="231" t="str">
        <f t="shared" si="14"/>
        <v>TantalumSmelter not yet identified</v>
      </c>
      <c r="K397" s="231" t="str">
        <f t="shared" si="15"/>
        <v>TantalumSmelter not yet identified</v>
      </c>
    </row>
    <row r="398" spans="1:11">
      <c r="A398" s="209" t="s">
        <v>1099</v>
      </c>
      <c r="B398" s="209" t="s">
        <v>1720</v>
      </c>
      <c r="C398" s="209" t="s">
        <v>15688</v>
      </c>
      <c r="D398" s="209" t="s">
        <v>2384</v>
      </c>
      <c r="E398" s="209" t="s">
        <v>744</v>
      </c>
      <c r="F398" s="209" t="s">
        <v>13177</v>
      </c>
      <c r="G398" s="209"/>
      <c r="H398" s="209" t="s">
        <v>1719</v>
      </c>
      <c r="I398" s="209" t="s">
        <v>1699</v>
      </c>
      <c r="J398" s="231" t="str">
        <f t="shared" si="14"/>
        <v>TinAlent plc</v>
      </c>
      <c r="K398" s="231" t="str">
        <f t="shared" si="15"/>
        <v>TinAlent plc</v>
      </c>
    </row>
    <row r="399" spans="1:11">
      <c r="A399" s="209" t="s">
        <v>1099</v>
      </c>
      <c r="B399" s="209" t="s">
        <v>15688</v>
      </c>
      <c r="C399" s="209" t="s">
        <v>15688</v>
      </c>
      <c r="D399" s="209" t="s">
        <v>2384</v>
      </c>
      <c r="E399" s="209" t="s">
        <v>744</v>
      </c>
      <c r="F399" s="209" t="s">
        <v>13177</v>
      </c>
      <c r="G399" s="209"/>
      <c r="H399" s="209" t="s">
        <v>1719</v>
      </c>
      <c r="I399" s="209" t="s">
        <v>1699</v>
      </c>
      <c r="J399" s="231" t="str">
        <f t="shared" si="14"/>
        <v>TinAlpha Assembly Solutions Inc</v>
      </c>
      <c r="K399" s="231" t="str">
        <f t="shared" si="15"/>
        <v>TinAlpha Assembly Solutions Inc</v>
      </c>
    </row>
    <row r="400" spans="1:11">
      <c r="A400" s="209" t="s">
        <v>1099</v>
      </c>
      <c r="B400" s="209" t="s">
        <v>1722</v>
      </c>
      <c r="C400" s="209" t="s">
        <v>15688</v>
      </c>
      <c r="D400" s="209" t="s">
        <v>2384</v>
      </c>
      <c r="E400" s="209" t="s">
        <v>744</v>
      </c>
      <c r="F400" s="209" t="s">
        <v>13177</v>
      </c>
      <c r="G400" s="209"/>
      <c r="H400" s="209" t="s">
        <v>1719</v>
      </c>
      <c r="I400" s="209" t="s">
        <v>1699</v>
      </c>
      <c r="J400" s="231" t="str">
        <f t="shared" si="14"/>
        <v>TinAlpha Metals</v>
      </c>
      <c r="K400" s="231" t="str">
        <f t="shared" si="15"/>
        <v>TinAlpha Metals</v>
      </c>
    </row>
    <row r="401" spans="1:11">
      <c r="A401" s="209" t="s">
        <v>1099</v>
      </c>
      <c r="B401" s="209" t="s">
        <v>2178</v>
      </c>
      <c r="C401" s="209" t="s">
        <v>15688</v>
      </c>
      <c r="D401" s="209" t="s">
        <v>2384</v>
      </c>
      <c r="E401" s="209" t="s">
        <v>744</v>
      </c>
      <c r="F401" s="209" t="s">
        <v>13177</v>
      </c>
      <c r="G401" s="209"/>
      <c r="H401" s="209" t="s">
        <v>1719</v>
      </c>
      <c r="I401" s="209" t="s">
        <v>1699</v>
      </c>
      <c r="J401" s="231" t="str">
        <f t="shared" si="14"/>
        <v>TinAlpha Metals Korea Ltd.</v>
      </c>
      <c r="K401" s="231" t="str">
        <f t="shared" si="15"/>
        <v>TinAlpha Metals Korea Ltd.</v>
      </c>
    </row>
    <row r="402" spans="1:11">
      <c r="A402" s="209" t="s">
        <v>1099</v>
      </c>
      <c r="B402" s="209" t="s">
        <v>1721</v>
      </c>
      <c r="C402" s="209" t="s">
        <v>15688</v>
      </c>
      <c r="D402" s="209" t="s">
        <v>2384</v>
      </c>
      <c r="E402" s="209" t="s">
        <v>744</v>
      </c>
      <c r="F402" s="209" t="s">
        <v>13177</v>
      </c>
      <c r="G402" s="209"/>
      <c r="H402" s="209" t="s">
        <v>1719</v>
      </c>
      <c r="I402" s="209" t="s">
        <v>1699</v>
      </c>
      <c r="J402" s="231" t="str">
        <f t="shared" si="14"/>
        <v>TinAlpha Metals Taiwan</v>
      </c>
      <c r="K402" s="231" t="str">
        <f t="shared" si="15"/>
        <v>TinAlpha Metals Taiwan</v>
      </c>
    </row>
    <row r="403" spans="1:11">
      <c r="A403" s="209" t="s">
        <v>1099</v>
      </c>
      <c r="B403" s="209" t="s">
        <v>2091</v>
      </c>
      <c r="C403" s="209" t="s">
        <v>2091</v>
      </c>
      <c r="D403" s="209" t="s">
        <v>863</v>
      </c>
      <c r="E403" s="209" t="s">
        <v>2092</v>
      </c>
      <c r="F403" s="209" t="s">
        <v>13177</v>
      </c>
      <c r="G403" s="209"/>
      <c r="H403" s="209" t="s">
        <v>1767</v>
      </c>
      <c r="I403" s="209" t="s">
        <v>12075</v>
      </c>
      <c r="J403" s="231" t="str">
        <f t="shared" ref="J403:J466" si="16">A403&amp;B403</f>
        <v>TinAn Vinh Joint Stock Mineral Processing Company</v>
      </c>
      <c r="K403" s="231" t="str">
        <f t="shared" ref="K403:K466" si="17">A403&amp;B403</f>
        <v>TinAn Vinh Joint Stock Mineral Processing Company</v>
      </c>
    </row>
    <row r="404" spans="1:11">
      <c r="A404" s="209" t="s">
        <v>1099</v>
      </c>
      <c r="B404" s="209" t="s">
        <v>15341</v>
      </c>
      <c r="C404" s="209" t="s">
        <v>15341</v>
      </c>
      <c r="D404" s="209" t="s">
        <v>1064</v>
      </c>
      <c r="E404" s="209" t="s">
        <v>1772</v>
      </c>
      <c r="F404" s="209" t="s">
        <v>13177</v>
      </c>
      <c r="G404" s="209"/>
      <c r="H404" s="209" t="s">
        <v>1773</v>
      </c>
      <c r="I404" s="209" t="s">
        <v>3104</v>
      </c>
      <c r="J404" s="231" t="str">
        <f t="shared" si="16"/>
        <v>TinAurubis Beerse</v>
      </c>
      <c r="K404" s="231" t="str">
        <f t="shared" si="17"/>
        <v>TinAurubis Beerse</v>
      </c>
    </row>
    <row r="405" spans="1:11">
      <c r="A405" s="209" t="s">
        <v>1099</v>
      </c>
      <c r="B405" s="209" t="s">
        <v>15342</v>
      </c>
      <c r="C405" s="209" t="s">
        <v>15342</v>
      </c>
      <c r="D405" s="209" t="s">
        <v>1071</v>
      </c>
      <c r="E405" s="209" t="s">
        <v>1774</v>
      </c>
      <c r="F405" s="209" t="s">
        <v>13177</v>
      </c>
      <c r="G405" s="209"/>
      <c r="H405" s="209" t="s">
        <v>1775</v>
      </c>
      <c r="I405" s="209" t="s">
        <v>12359</v>
      </c>
      <c r="J405" s="231" t="str">
        <f t="shared" si="16"/>
        <v>TinAurubis Berango</v>
      </c>
      <c r="K405" s="231" t="str">
        <f t="shared" si="17"/>
        <v>TinAurubis Berango</v>
      </c>
    </row>
    <row r="406" spans="1:11">
      <c r="A406" s="209" t="s">
        <v>1099</v>
      </c>
      <c r="B406" s="209" t="s">
        <v>2179</v>
      </c>
      <c r="C406" s="209" t="s">
        <v>2120</v>
      </c>
      <c r="D406" s="209" t="s">
        <v>1069</v>
      </c>
      <c r="E406" s="209" t="s">
        <v>765</v>
      </c>
      <c r="F406" s="209" t="s">
        <v>13177</v>
      </c>
      <c r="G406" s="209"/>
      <c r="H406" s="209" t="s">
        <v>2398</v>
      </c>
      <c r="I406" s="209" t="s">
        <v>13540</v>
      </c>
      <c r="J406" s="231" t="str">
        <f t="shared" si="16"/>
        <v>TinChengfeng Metals Co Pte Ltd</v>
      </c>
      <c r="K406" s="231" t="str">
        <f t="shared" si="17"/>
        <v>TinChengfeng Metals Co Pte Ltd</v>
      </c>
    </row>
    <row r="407" spans="1:11">
      <c r="A407" s="209" t="s">
        <v>1099</v>
      </c>
      <c r="B407" s="209" t="s">
        <v>2217</v>
      </c>
      <c r="C407" s="209" t="s">
        <v>2287</v>
      </c>
      <c r="D407" s="209" t="s">
        <v>1069</v>
      </c>
      <c r="E407" s="209" t="s">
        <v>2230</v>
      </c>
      <c r="F407" s="209" t="s">
        <v>13177</v>
      </c>
      <c r="G407" s="209"/>
      <c r="H407" s="209" t="s">
        <v>1733</v>
      </c>
      <c r="I407" s="209" t="s">
        <v>13535</v>
      </c>
      <c r="J407" s="231" t="str">
        <f t="shared" si="16"/>
        <v>TinChenzhou Yun Xiang mining limited liability company</v>
      </c>
      <c r="K407" s="231" t="str">
        <f t="shared" si="17"/>
        <v>TinChenzhou Yun Xiang mining limited liability company</v>
      </c>
    </row>
    <row r="408" spans="1:11">
      <c r="A408" s="209" t="s">
        <v>1099</v>
      </c>
      <c r="B408" s="209" t="s">
        <v>2287</v>
      </c>
      <c r="C408" s="209" t="s">
        <v>2287</v>
      </c>
      <c r="D408" s="209" t="s">
        <v>1069</v>
      </c>
      <c r="E408" s="209" t="s">
        <v>2230</v>
      </c>
      <c r="F408" s="209" t="s">
        <v>13177</v>
      </c>
      <c r="G408" s="209"/>
      <c r="H408" s="209" t="s">
        <v>1733</v>
      </c>
      <c r="I408" s="209" t="s">
        <v>13535</v>
      </c>
      <c r="J408" s="231" t="str">
        <f t="shared" si="16"/>
        <v>TinChenzhou Yunxiang Mining and Metallurgy Co., Ltd.</v>
      </c>
      <c r="K408" s="231" t="str">
        <f t="shared" si="17"/>
        <v>TinChenzhou Yunxiang Mining and Metallurgy Co., Ltd.</v>
      </c>
    </row>
    <row r="409" spans="1:11">
      <c r="A409" s="209" t="s">
        <v>1099</v>
      </c>
      <c r="B409" s="209" t="s">
        <v>12876</v>
      </c>
      <c r="C409" s="209" t="s">
        <v>12876</v>
      </c>
      <c r="D409" s="209" t="s">
        <v>1069</v>
      </c>
      <c r="E409" s="209" t="s">
        <v>12877</v>
      </c>
      <c r="F409" s="209" t="s">
        <v>13177</v>
      </c>
      <c r="G409" s="209"/>
      <c r="H409" s="209" t="s">
        <v>12893</v>
      </c>
      <c r="I409" s="209" t="s">
        <v>13514</v>
      </c>
      <c r="J409" s="231" t="str">
        <f t="shared" si="16"/>
        <v>TinChifeng Dajingzi Tin Industry Co., Ltd.</v>
      </c>
      <c r="K409" s="231" t="str">
        <f t="shared" si="17"/>
        <v>TinChifeng Dajingzi Tin Industry Co., Ltd.</v>
      </c>
    </row>
    <row r="410" spans="1:11">
      <c r="A410" s="209" t="s">
        <v>1099</v>
      </c>
      <c r="B410" s="209" t="s">
        <v>2180</v>
      </c>
      <c r="C410" s="209" t="s">
        <v>1293</v>
      </c>
      <c r="D410" s="209" t="s">
        <v>1069</v>
      </c>
      <c r="E410" s="209" t="s">
        <v>751</v>
      </c>
      <c r="F410" s="209" t="s">
        <v>13177</v>
      </c>
      <c r="G410" s="209"/>
      <c r="H410" s="209" t="s">
        <v>1734</v>
      </c>
      <c r="I410" s="209" t="s">
        <v>13515</v>
      </c>
      <c r="J410" s="231" t="str">
        <f t="shared" si="16"/>
        <v>TinChina Tin (Hechi)</v>
      </c>
      <c r="K410" s="231" t="str">
        <f t="shared" si="17"/>
        <v>TinChina Tin (Hechi)</v>
      </c>
    </row>
    <row r="411" spans="1:11">
      <c r="A411" s="209" t="s">
        <v>1099</v>
      </c>
      <c r="B411" s="209" t="s">
        <v>1293</v>
      </c>
      <c r="C411" s="209" t="s">
        <v>1293</v>
      </c>
      <c r="D411" s="209" t="s">
        <v>1069</v>
      </c>
      <c r="E411" s="209" t="s">
        <v>751</v>
      </c>
      <c r="F411" s="209" t="s">
        <v>13177</v>
      </c>
      <c r="G411" s="209"/>
      <c r="H411" s="209" t="s">
        <v>1734</v>
      </c>
      <c r="I411" s="209" t="s">
        <v>13515</v>
      </c>
      <c r="J411" s="231" t="str">
        <f t="shared" si="16"/>
        <v>TinChina Tin Group Co., Ltd.</v>
      </c>
      <c r="K411" s="231" t="str">
        <f t="shared" si="17"/>
        <v>TinChina Tin Group Co., Ltd.</v>
      </c>
    </row>
    <row r="412" spans="1:11">
      <c r="A412" s="209" t="s">
        <v>1099</v>
      </c>
      <c r="B412" s="209" t="s">
        <v>2181</v>
      </c>
      <c r="C412" s="209" t="s">
        <v>1293</v>
      </c>
      <c r="D412" s="209" t="s">
        <v>1069</v>
      </c>
      <c r="E412" s="209" t="s">
        <v>751</v>
      </c>
      <c r="F412" s="209" t="s">
        <v>13177</v>
      </c>
      <c r="G412" s="209"/>
      <c r="H412" s="209" t="s">
        <v>1734</v>
      </c>
      <c r="I412" s="209" t="s">
        <v>13515</v>
      </c>
      <c r="J412" s="231" t="str">
        <f t="shared" si="16"/>
        <v>TinChina Tin Lai Ben Smelter Co., Ltd.</v>
      </c>
      <c r="K412" s="231" t="str">
        <f t="shared" si="17"/>
        <v>TinChina Tin Lai Ben Smelter Co., Ltd.</v>
      </c>
    </row>
    <row r="413" spans="1:11">
      <c r="A413" s="209" t="s">
        <v>1099</v>
      </c>
      <c r="B413" s="209" t="s">
        <v>37</v>
      </c>
      <c r="C413" s="209" t="s">
        <v>15303</v>
      </c>
      <c r="D413" s="209" t="s">
        <v>1069</v>
      </c>
      <c r="E413" s="209" t="s">
        <v>766</v>
      </c>
      <c r="F413" s="209" t="s">
        <v>13177</v>
      </c>
      <c r="G413" s="209"/>
      <c r="H413" s="209" t="s">
        <v>2398</v>
      </c>
      <c r="I413" s="209" t="s">
        <v>13540</v>
      </c>
      <c r="J413" s="231" t="str">
        <f t="shared" si="16"/>
        <v>TinChina Yunnan Tin Co Ltd.</v>
      </c>
      <c r="K413" s="231" t="str">
        <f t="shared" si="17"/>
        <v>TinChina Yunnan Tin Co Ltd.</v>
      </c>
    </row>
    <row r="414" spans="1:11">
      <c r="A414" s="209" t="s">
        <v>1099</v>
      </c>
      <c r="B414" s="209" t="s">
        <v>813</v>
      </c>
      <c r="C414" s="209" t="s">
        <v>15688</v>
      </c>
      <c r="D414" s="209" t="s">
        <v>2384</v>
      </c>
      <c r="E414" s="209" t="s">
        <v>744</v>
      </c>
      <c r="F414" s="209" t="s">
        <v>13177</v>
      </c>
      <c r="G414" s="209"/>
      <c r="H414" s="209" t="s">
        <v>1719</v>
      </c>
      <c r="I414" s="209" t="s">
        <v>1699</v>
      </c>
      <c r="J414" s="231" t="str">
        <f t="shared" si="16"/>
        <v>TinCookson</v>
      </c>
      <c r="K414" s="231" t="str">
        <f t="shared" si="17"/>
        <v>TinCookson</v>
      </c>
    </row>
    <row r="415" spans="1:11">
      <c r="A415" s="209" t="s">
        <v>1099</v>
      </c>
      <c r="B415" s="209" t="s">
        <v>1723</v>
      </c>
      <c r="C415" s="209" t="s">
        <v>15688</v>
      </c>
      <c r="D415" s="209" t="s">
        <v>2384</v>
      </c>
      <c r="E415" s="209" t="s">
        <v>744</v>
      </c>
      <c r="F415" s="209" t="s">
        <v>13177</v>
      </c>
      <c r="G415" s="209"/>
      <c r="H415" s="209" t="s">
        <v>1719</v>
      </c>
      <c r="I415" s="209" t="s">
        <v>1699</v>
      </c>
      <c r="J415" s="231" t="str">
        <f t="shared" si="16"/>
        <v>TinCookson (Alpha Metals Taiwan)</v>
      </c>
      <c r="K415" s="231" t="str">
        <f t="shared" si="17"/>
        <v>TinCookson (Alpha Metals Taiwan)</v>
      </c>
    </row>
    <row r="416" spans="1:11">
      <c r="A416" s="209" t="s">
        <v>1099</v>
      </c>
      <c r="B416" s="209" t="s">
        <v>1724</v>
      </c>
      <c r="C416" s="209" t="s">
        <v>15688</v>
      </c>
      <c r="D416" s="209" t="s">
        <v>2384</v>
      </c>
      <c r="E416" s="209" t="s">
        <v>744</v>
      </c>
      <c r="F416" s="209" t="s">
        <v>13177</v>
      </c>
      <c r="G416" s="209"/>
      <c r="H416" s="209" t="s">
        <v>1719</v>
      </c>
      <c r="I416" s="209" t="s">
        <v>1699</v>
      </c>
      <c r="J416" s="231" t="str">
        <f t="shared" si="16"/>
        <v>TinCookson Alpha Metals (Shenzhen) Co., Ltd.</v>
      </c>
      <c r="K416" s="231" t="str">
        <f t="shared" si="17"/>
        <v>TinCookson Alpha Metals (Shenzhen) Co., Ltd.</v>
      </c>
    </row>
    <row r="417" spans="1:11">
      <c r="A417" s="209" t="s">
        <v>1099</v>
      </c>
      <c r="B417" s="209" t="s">
        <v>14954</v>
      </c>
      <c r="C417" s="209" t="s">
        <v>14954</v>
      </c>
      <c r="D417" s="209" t="s">
        <v>1065</v>
      </c>
      <c r="E417" s="209" t="s">
        <v>14955</v>
      </c>
      <c r="F417" s="209" t="s">
        <v>13177</v>
      </c>
      <c r="G417" s="209"/>
      <c r="H417" s="209" t="s">
        <v>14985</v>
      </c>
      <c r="I417" s="209" t="s">
        <v>3412</v>
      </c>
      <c r="J417" s="231" t="str">
        <f t="shared" si="16"/>
        <v>TinCRM Fundicao De Metais E Comercio De Equipamentos Eletronicos Do Brasil Ltda</v>
      </c>
      <c r="K417" s="231" t="str">
        <f t="shared" si="17"/>
        <v>TinCRM Fundicao De Metais E Comercio De Equipamentos Eletronicos Do Brasil Ltda</v>
      </c>
    </row>
    <row r="418" spans="1:11">
      <c r="A418" s="209" t="s">
        <v>1099</v>
      </c>
      <c r="B418" s="209" t="s">
        <v>14956</v>
      </c>
      <c r="C418" s="209" t="s">
        <v>14954</v>
      </c>
      <c r="D418" s="209" t="s">
        <v>1065</v>
      </c>
      <c r="E418" s="209" t="s">
        <v>14955</v>
      </c>
      <c r="F418" s="209" t="s">
        <v>13177</v>
      </c>
      <c r="G418" s="209"/>
      <c r="H418" s="209" t="s">
        <v>14985</v>
      </c>
      <c r="I418" s="209" t="s">
        <v>3412</v>
      </c>
      <c r="J418" s="231" t="str">
        <f t="shared" si="16"/>
        <v>TinCRM Fundição De Metais E Comércio De Equipamentos Eletrônicos Do Brasil Ltda</v>
      </c>
      <c r="K418" s="231" t="str">
        <f t="shared" si="17"/>
        <v>TinCRM Fundição De Metais E Comércio De Equipamentos Eletrônicos Do Brasil Ltda</v>
      </c>
    </row>
    <row r="419" spans="1:11">
      <c r="A419" s="209" t="s">
        <v>1099</v>
      </c>
      <c r="B419" s="209" t="s">
        <v>14957</v>
      </c>
      <c r="C419" s="209" t="s">
        <v>14957</v>
      </c>
      <c r="D419" s="209" t="s">
        <v>1071</v>
      </c>
      <c r="E419" s="209" t="s">
        <v>14958</v>
      </c>
      <c r="F419" s="209" t="s">
        <v>13177</v>
      </c>
      <c r="G419" s="209"/>
      <c r="H419" s="209" t="s">
        <v>15696</v>
      </c>
      <c r="I419" s="209" t="s">
        <v>3602</v>
      </c>
      <c r="J419" s="231" t="str">
        <f t="shared" si="16"/>
        <v>TinCRM Synergies</v>
      </c>
      <c r="K419" s="231" t="str">
        <f t="shared" si="17"/>
        <v>TinCRM Synergies</v>
      </c>
    </row>
    <row r="420" spans="1:11">
      <c r="A420" s="209" t="s">
        <v>1099</v>
      </c>
      <c r="B420" s="209" t="s">
        <v>15343</v>
      </c>
      <c r="C420" s="209" t="s">
        <v>15344</v>
      </c>
      <c r="D420" s="209" t="s">
        <v>1074</v>
      </c>
      <c r="E420" s="209" t="s">
        <v>15345</v>
      </c>
      <c r="F420" s="209" t="s">
        <v>13177</v>
      </c>
      <c r="G420" s="209"/>
      <c r="H420" s="209" t="s">
        <v>15351</v>
      </c>
      <c r="I420" s="209" t="s">
        <v>12799</v>
      </c>
      <c r="J420" s="231" t="str">
        <f t="shared" si="16"/>
        <v>TinCV Serumpun Sebalai</v>
      </c>
      <c r="K420" s="231" t="str">
        <f t="shared" si="17"/>
        <v>TinCV Serumpun Sebalai</v>
      </c>
    </row>
    <row r="421" spans="1:11">
      <c r="A421" s="209" t="s">
        <v>1099</v>
      </c>
      <c r="B421" s="209" t="s">
        <v>15623</v>
      </c>
      <c r="C421" s="209" t="s">
        <v>15624</v>
      </c>
      <c r="D421" s="209" t="s">
        <v>1074</v>
      </c>
      <c r="E421" s="209" t="s">
        <v>15625</v>
      </c>
      <c r="F421" s="209" t="s">
        <v>13177</v>
      </c>
      <c r="G421" s="209"/>
      <c r="H421" s="209" t="s">
        <v>14986</v>
      </c>
      <c r="I421" s="209" t="s">
        <v>12799</v>
      </c>
      <c r="J421" s="231" t="str">
        <f t="shared" si="16"/>
        <v>TinCV Tiga Sekawan</v>
      </c>
      <c r="K421" s="231" t="str">
        <f t="shared" si="17"/>
        <v>TinCV Tiga Sekawan</v>
      </c>
    </row>
    <row r="422" spans="1:11">
      <c r="A422" s="209" t="s">
        <v>1099</v>
      </c>
      <c r="B422" s="209" t="s">
        <v>15689</v>
      </c>
      <c r="C422" s="209" t="s">
        <v>15689</v>
      </c>
      <c r="D422" s="209" t="s">
        <v>1069</v>
      </c>
      <c r="E422" s="209" t="s">
        <v>15690</v>
      </c>
      <c r="F422" s="209" t="s">
        <v>13177</v>
      </c>
      <c r="G422" s="209"/>
      <c r="H422" s="209" t="s">
        <v>15697</v>
      </c>
      <c r="I422" s="209" t="s">
        <v>13536</v>
      </c>
      <c r="J422" s="231" t="str">
        <f t="shared" si="16"/>
        <v>TinDongguan Best Alloys Co., Ltd.</v>
      </c>
      <c r="K422" s="231" t="str">
        <f t="shared" si="17"/>
        <v>TinDongguan Best Alloys Co., Ltd.</v>
      </c>
    </row>
    <row r="423" spans="1:11">
      <c r="A423" s="209" t="s">
        <v>1099</v>
      </c>
      <c r="B423" s="209" t="s">
        <v>13709</v>
      </c>
      <c r="C423" s="209" t="s">
        <v>13709</v>
      </c>
      <c r="D423" s="209" t="s">
        <v>1069</v>
      </c>
      <c r="E423" s="209" t="s">
        <v>13710</v>
      </c>
      <c r="F423" s="209" t="s">
        <v>13177</v>
      </c>
      <c r="G423" s="209"/>
      <c r="H423" s="209" t="s">
        <v>13736</v>
      </c>
      <c r="I423" s="209" t="s">
        <v>13536</v>
      </c>
      <c r="J423" s="231" t="str">
        <f t="shared" si="16"/>
        <v>TinDongguan CiEXPO Environmental Engineering Co., Ltd.</v>
      </c>
      <c r="K423" s="231" t="str">
        <f t="shared" si="17"/>
        <v>TinDongguan CiEXPO Environmental Engineering Co., Ltd.</v>
      </c>
    </row>
    <row r="424" spans="1:11">
      <c r="A424" s="209" t="s">
        <v>1099</v>
      </c>
      <c r="B424" s="209" t="s">
        <v>15691</v>
      </c>
      <c r="C424" s="209" t="s">
        <v>15689</v>
      </c>
      <c r="D424" s="209" t="s">
        <v>1069</v>
      </c>
      <c r="E424" s="209" t="s">
        <v>15690</v>
      </c>
      <c r="F424" s="209" t="s">
        <v>13177</v>
      </c>
      <c r="G424" s="209"/>
      <c r="H424" s="209" t="s">
        <v>15697</v>
      </c>
      <c r="I424" s="209" t="s">
        <v>13536</v>
      </c>
      <c r="J424" s="231" t="str">
        <f t="shared" si="16"/>
        <v>TinDongGuan DaLang BaoTai Solder Products Factory</v>
      </c>
      <c r="K424" s="231" t="str">
        <f t="shared" si="17"/>
        <v>TinDongGuan DaLang BaoTai Solder Products Factory</v>
      </c>
    </row>
    <row r="425" spans="1:11">
      <c r="A425" s="209" t="s">
        <v>1099</v>
      </c>
      <c r="B425" s="209" t="s">
        <v>877</v>
      </c>
      <c r="C425" s="209" t="s">
        <v>877</v>
      </c>
      <c r="D425" s="209" t="s">
        <v>1077</v>
      </c>
      <c r="E425" s="209" t="s">
        <v>1374</v>
      </c>
      <c r="F425" s="209" t="s">
        <v>13177</v>
      </c>
      <c r="G425" s="209"/>
      <c r="H425" s="209" t="s">
        <v>1541</v>
      </c>
      <c r="I425" s="209" t="s">
        <v>1542</v>
      </c>
      <c r="J425" s="231" t="str">
        <f t="shared" si="16"/>
        <v>TinDowa</v>
      </c>
      <c r="K425" s="231" t="str">
        <f t="shared" si="17"/>
        <v>TinDowa</v>
      </c>
    </row>
    <row r="426" spans="1:11">
      <c r="A426" s="209" t="s">
        <v>1099</v>
      </c>
      <c r="B426" s="209" t="s">
        <v>1727</v>
      </c>
      <c r="C426" s="209" t="s">
        <v>877</v>
      </c>
      <c r="D426" s="209" t="s">
        <v>1077</v>
      </c>
      <c r="E426" s="209" t="s">
        <v>1374</v>
      </c>
      <c r="F426" s="209" t="s">
        <v>13177</v>
      </c>
      <c r="G426" s="209"/>
      <c r="H426" s="209" t="s">
        <v>1541</v>
      </c>
      <c r="I426" s="209" t="s">
        <v>1542</v>
      </c>
      <c r="J426" s="231" t="str">
        <f t="shared" si="16"/>
        <v>TinDowa Metaltech Co., Ltd.</v>
      </c>
      <c r="K426" s="231" t="str">
        <f t="shared" si="17"/>
        <v>TinDowa Metaltech Co., Ltd.</v>
      </c>
    </row>
    <row r="427" spans="1:11">
      <c r="A427" s="209" t="s">
        <v>1099</v>
      </c>
      <c r="B427" s="209" t="s">
        <v>1762</v>
      </c>
      <c r="C427" s="209" t="s">
        <v>1762</v>
      </c>
      <c r="D427" s="209" t="s">
        <v>863</v>
      </c>
      <c r="E427" s="209" t="s">
        <v>1763</v>
      </c>
      <c r="F427" s="209" t="s">
        <v>13177</v>
      </c>
      <c r="G427" s="209"/>
      <c r="H427" s="209" t="s">
        <v>1764</v>
      </c>
      <c r="I427" s="209" t="s">
        <v>12125</v>
      </c>
      <c r="J427" s="231" t="str">
        <f t="shared" si="16"/>
        <v>TinElectro-Mechanical Facility of the Cao Bang Minerals &amp; Metallurgy Joint Stock Company</v>
      </c>
      <c r="K427" s="231" t="str">
        <f t="shared" si="17"/>
        <v>TinElectro-Mechanical Facility of the Cao Bang Minerals &amp; Metallurgy Joint Stock Company</v>
      </c>
    </row>
    <row r="428" spans="1:11">
      <c r="A428" s="209" t="s">
        <v>1099</v>
      </c>
      <c r="B428" s="209" t="s">
        <v>814</v>
      </c>
      <c r="C428" s="209" t="s">
        <v>814</v>
      </c>
      <c r="D428" s="209" t="s">
        <v>2382</v>
      </c>
      <c r="E428" s="209" t="s">
        <v>745</v>
      </c>
      <c r="F428" s="209" t="s">
        <v>13177</v>
      </c>
      <c r="G428" s="209"/>
      <c r="H428" s="209" t="s">
        <v>1728</v>
      </c>
      <c r="I428" s="209" t="s">
        <v>1728</v>
      </c>
      <c r="J428" s="231" t="str">
        <f t="shared" si="16"/>
        <v>TinEM Vinto</v>
      </c>
      <c r="K428" s="231" t="str">
        <f t="shared" si="17"/>
        <v>TinEM Vinto</v>
      </c>
    </row>
    <row r="429" spans="1:11">
      <c r="A429" s="209" t="s">
        <v>1099</v>
      </c>
      <c r="B429" s="209" t="s">
        <v>2182</v>
      </c>
      <c r="C429" s="209" t="s">
        <v>814</v>
      </c>
      <c r="D429" s="209" t="s">
        <v>2382</v>
      </c>
      <c r="E429" s="209" t="s">
        <v>745</v>
      </c>
      <c r="F429" s="209" t="s">
        <v>13177</v>
      </c>
      <c r="G429" s="209"/>
      <c r="H429" s="209" t="s">
        <v>1728</v>
      </c>
      <c r="I429" s="209" t="s">
        <v>1728</v>
      </c>
      <c r="J429" s="231" t="str">
        <f t="shared" si="16"/>
        <v>TinEmpresa Metalúrgica Vinto</v>
      </c>
      <c r="K429" s="231" t="str">
        <f t="shared" si="17"/>
        <v>TinEmpresa Metalúrgica Vinto</v>
      </c>
    </row>
    <row r="430" spans="1:11">
      <c r="A430" s="209" t="s">
        <v>1099</v>
      </c>
      <c r="B430" s="209" t="s">
        <v>991</v>
      </c>
      <c r="C430" s="209" t="s">
        <v>814</v>
      </c>
      <c r="D430" s="209" t="s">
        <v>2382</v>
      </c>
      <c r="E430" s="209" t="s">
        <v>745</v>
      </c>
      <c r="F430" s="209" t="s">
        <v>13177</v>
      </c>
      <c r="G430" s="209"/>
      <c r="H430" s="209" t="s">
        <v>1728</v>
      </c>
      <c r="I430" s="209" t="s">
        <v>1728</v>
      </c>
      <c r="J430" s="231" t="str">
        <f t="shared" si="16"/>
        <v>TinEmpressa Nacional de Fundiciones (ENAF)</v>
      </c>
      <c r="K430" s="231" t="str">
        <f t="shared" si="17"/>
        <v>TinEmpressa Nacional de Fundiciones (ENAF)</v>
      </c>
    </row>
    <row r="431" spans="1:11">
      <c r="A431" s="209" t="s">
        <v>1099</v>
      </c>
      <c r="B431" s="209" t="s">
        <v>38</v>
      </c>
      <c r="C431" s="209" t="s">
        <v>814</v>
      </c>
      <c r="D431" s="209" t="s">
        <v>2382</v>
      </c>
      <c r="E431" s="209" t="s">
        <v>745</v>
      </c>
      <c r="F431" s="209" t="s">
        <v>13177</v>
      </c>
      <c r="G431" s="209"/>
      <c r="H431" s="209" t="s">
        <v>1728</v>
      </c>
      <c r="I431" s="209" t="s">
        <v>1728</v>
      </c>
      <c r="J431" s="231" t="str">
        <f t="shared" si="16"/>
        <v>TinENAF</v>
      </c>
      <c r="K431" s="231" t="str">
        <f t="shared" si="17"/>
        <v>TinENAF</v>
      </c>
    </row>
    <row r="432" spans="1:11">
      <c r="A432" s="209" t="s">
        <v>1099</v>
      </c>
      <c r="B432" s="209" t="s">
        <v>12373</v>
      </c>
      <c r="C432" s="209" t="s">
        <v>12373</v>
      </c>
      <c r="D432" s="209" t="s">
        <v>1065</v>
      </c>
      <c r="E432" s="209" t="s">
        <v>746</v>
      </c>
      <c r="F432" s="209" t="s">
        <v>13177</v>
      </c>
      <c r="G432" s="209"/>
      <c r="H432" s="209" t="s">
        <v>1725</v>
      </c>
      <c r="I432" s="209" t="s">
        <v>1729</v>
      </c>
      <c r="J432" s="231" t="str">
        <f t="shared" si="16"/>
        <v>TinEstanho de Rondonia S.A.</v>
      </c>
      <c r="K432" s="231" t="str">
        <f t="shared" si="17"/>
        <v>TinEstanho de Rondonia S.A.</v>
      </c>
    </row>
    <row r="433" spans="1:11">
      <c r="A433" s="209" t="s">
        <v>1099</v>
      </c>
      <c r="B433" s="209" t="s">
        <v>12651</v>
      </c>
      <c r="C433" s="209" t="s">
        <v>12373</v>
      </c>
      <c r="D433" s="209" t="s">
        <v>1065</v>
      </c>
      <c r="E433" s="209" t="s">
        <v>746</v>
      </c>
      <c r="F433" s="209" t="s">
        <v>13177</v>
      </c>
      <c r="G433" s="209"/>
      <c r="H433" s="209" t="s">
        <v>1725</v>
      </c>
      <c r="I433" s="209" t="s">
        <v>1729</v>
      </c>
      <c r="J433" s="231" t="str">
        <f t="shared" si="16"/>
        <v>TinEstanho de Rondônia S.A.</v>
      </c>
      <c r="K433" s="231" t="str">
        <f t="shared" si="17"/>
        <v>TinEstanho de Rondônia S.A.</v>
      </c>
    </row>
    <row r="434" spans="1:11">
      <c r="A434" s="209" t="s">
        <v>1099</v>
      </c>
      <c r="B434" s="209" t="s">
        <v>14959</v>
      </c>
      <c r="C434" s="209" t="s">
        <v>14960</v>
      </c>
      <c r="D434" s="209" t="s">
        <v>1065</v>
      </c>
      <c r="E434" s="209" t="s">
        <v>14961</v>
      </c>
      <c r="F434" s="209" t="s">
        <v>13177</v>
      </c>
      <c r="G434" s="209"/>
      <c r="H434" s="209" t="s">
        <v>14987</v>
      </c>
      <c r="I434" s="209" t="s">
        <v>1640</v>
      </c>
      <c r="J434" s="231" t="str">
        <f t="shared" si="16"/>
        <v>TinFabrica Auricchio</v>
      </c>
      <c r="K434" s="231" t="str">
        <f t="shared" si="17"/>
        <v>TinFabrica Auricchio</v>
      </c>
    </row>
    <row r="435" spans="1:11">
      <c r="A435" s="209" t="s">
        <v>1099</v>
      </c>
      <c r="B435" s="209" t="s">
        <v>14962</v>
      </c>
      <c r="C435" s="209" t="s">
        <v>14960</v>
      </c>
      <c r="D435" s="209" t="s">
        <v>1065</v>
      </c>
      <c r="E435" s="209" t="s">
        <v>14961</v>
      </c>
      <c r="F435" s="209" t="s">
        <v>13177</v>
      </c>
      <c r="G435" s="209"/>
      <c r="H435" s="209" t="s">
        <v>14987</v>
      </c>
      <c r="I435" s="209" t="s">
        <v>1640</v>
      </c>
      <c r="J435" s="231" t="str">
        <f t="shared" si="16"/>
        <v>TinFábrica Auricchio</v>
      </c>
      <c r="K435" s="231" t="str">
        <f t="shared" si="17"/>
        <v>TinFábrica Auricchio</v>
      </c>
    </row>
    <row r="436" spans="1:11">
      <c r="A436" s="209" t="s">
        <v>1099</v>
      </c>
      <c r="B436" s="209" t="s">
        <v>14960</v>
      </c>
      <c r="C436" s="209" t="s">
        <v>14960</v>
      </c>
      <c r="D436" s="209" t="s">
        <v>1065</v>
      </c>
      <c r="E436" s="209" t="s">
        <v>14961</v>
      </c>
      <c r="F436" s="209" t="s">
        <v>13177</v>
      </c>
      <c r="G436" s="209"/>
      <c r="H436" s="209" t="s">
        <v>14987</v>
      </c>
      <c r="I436" s="209" t="s">
        <v>1640</v>
      </c>
      <c r="J436" s="231" t="str">
        <f t="shared" si="16"/>
        <v>TinFabrica Auricchio Industria e Comercio Ltda.</v>
      </c>
      <c r="K436" s="231" t="str">
        <f t="shared" si="17"/>
        <v>TinFabrica Auricchio Industria e Comercio Ltda.</v>
      </c>
    </row>
    <row r="437" spans="1:11">
      <c r="A437" s="209" t="s">
        <v>1099</v>
      </c>
      <c r="B437" s="209" t="s">
        <v>788</v>
      </c>
      <c r="C437" s="209" t="s">
        <v>788</v>
      </c>
      <c r="D437" s="209" t="s">
        <v>853</v>
      </c>
      <c r="E437" s="209" t="s">
        <v>747</v>
      </c>
      <c r="F437" s="209" t="s">
        <v>13177</v>
      </c>
      <c r="G437" s="209"/>
      <c r="H437" s="209" t="s">
        <v>1730</v>
      </c>
      <c r="I437" s="209" t="s">
        <v>9448</v>
      </c>
      <c r="J437" s="231" t="str">
        <f t="shared" si="16"/>
        <v>TinFenix Metals</v>
      </c>
      <c r="K437" s="231" t="str">
        <f t="shared" si="17"/>
        <v>TinFenix Metals</v>
      </c>
    </row>
    <row r="438" spans="1:11">
      <c r="A438" s="209" t="s">
        <v>1099</v>
      </c>
      <c r="B438" s="209" t="s">
        <v>1745</v>
      </c>
      <c r="C438" s="209" t="s">
        <v>1003</v>
      </c>
      <c r="D438" s="209" t="s">
        <v>851</v>
      </c>
      <c r="E438" s="209" t="s">
        <v>754</v>
      </c>
      <c r="F438" s="209" t="s">
        <v>13177</v>
      </c>
      <c r="G438" s="209"/>
      <c r="H438" s="209" t="s">
        <v>1743</v>
      </c>
      <c r="I438" s="209" t="s">
        <v>9062</v>
      </c>
      <c r="J438" s="231" t="str">
        <f t="shared" si="16"/>
        <v>TinFunsur Smelter</v>
      </c>
      <c r="K438" s="231" t="str">
        <f t="shared" si="17"/>
        <v>TinFunsur Smelter</v>
      </c>
    </row>
    <row r="439" spans="1:11">
      <c r="A439" s="209" t="s">
        <v>1099</v>
      </c>
      <c r="B439" s="209" t="s">
        <v>13198</v>
      </c>
      <c r="C439" s="209" t="s">
        <v>2120</v>
      </c>
      <c r="D439" s="209" t="s">
        <v>1069</v>
      </c>
      <c r="E439" s="209" t="s">
        <v>765</v>
      </c>
      <c r="F439" s="209" t="s">
        <v>13177</v>
      </c>
      <c r="G439" s="209"/>
      <c r="H439" s="209" t="s">
        <v>2398</v>
      </c>
      <c r="I439" s="209" t="s">
        <v>13540</v>
      </c>
      <c r="J439" s="231" t="str">
        <f t="shared" si="16"/>
        <v>TinGejiu City Datun Chengfeng Smelter</v>
      </c>
      <c r="K439" s="231" t="str">
        <f t="shared" si="17"/>
        <v>TinGejiu City Datun Chengfeng Smelter</v>
      </c>
    </row>
    <row r="440" spans="1:11">
      <c r="A440" s="209" t="s">
        <v>1099</v>
      </c>
      <c r="B440" s="209" t="s">
        <v>13759</v>
      </c>
      <c r="C440" s="209" t="s">
        <v>13759</v>
      </c>
      <c r="D440" s="209" t="s">
        <v>1069</v>
      </c>
      <c r="E440" s="209" t="s">
        <v>13712</v>
      </c>
      <c r="F440" s="209" t="s">
        <v>13177</v>
      </c>
      <c r="G440" s="209"/>
      <c r="H440" s="209" t="s">
        <v>2398</v>
      </c>
      <c r="I440" s="209" t="s">
        <v>13540</v>
      </c>
      <c r="J440" s="231" t="str">
        <f t="shared" si="16"/>
        <v>TinGejiu City Fuxiang Industry and Trade Co., Ltd.</v>
      </c>
      <c r="K440" s="231" t="str">
        <f t="shared" si="17"/>
        <v>TinGejiu City Fuxiang Industry and Trade Co., Ltd.</v>
      </c>
    </row>
    <row r="441" spans="1:11">
      <c r="A441" s="209" t="s">
        <v>1099</v>
      </c>
      <c r="B441" s="209" t="s">
        <v>13711</v>
      </c>
      <c r="C441" s="209" t="s">
        <v>13759</v>
      </c>
      <c r="D441" s="209" t="s">
        <v>1069</v>
      </c>
      <c r="E441" s="209" t="s">
        <v>13712</v>
      </c>
      <c r="F441" s="209" t="s">
        <v>13177</v>
      </c>
      <c r="G441" s="209"/>
      <c r="H441" s="209" t="s">
        <v>2398</v>
      </c>
      <c r="I441" s="209" t="s">
        <v>13540</v>
      </c>
      <c r="J441" s="231" t="str">
        <f t="shared" si="16"/>
        <v>TinGejiu Fuxiang Gongmao Co., Ltd.</v>
      </c>
      <c r="K441" s="231" t="str">
        <f t="shared" si="17"/>
        <v>TinGejiu Fuxiang Gongmao Co., Ltd.</v>
      </c>
    </row>
    <row r="442" spans="1:11">
      <c r="A442" s="209" t="s">
        <v>1099</v>
      </c>
      <c r="B442" s="209" t="s">
        <v>1389</v>
      </c>
      <c r="C442" s="209" t="s">
        <v>1389</v>
      </c>
      <c r="D442" s="209" t="s">
        <v>1069</v>
      </c>
      <c r="E442" s="209" t="s">
        <v>750</v>
      </c>
      <c r="F442" s="209" t="s">
        <v>13177</v>
      </c>
      <c r="G442" s="209"/>
      <c r="H442" s="209" t="s">
        <v>2398</v>
      </c>
      <c r="I442" s="209" t="s">
        <v>13540</v>
      </c>
      <c r="J442" s="231" t="str">
        <f t="shared" si="16"/>
        <v>TinGejiu Kai Meng Industry and Trade LLC</v>
      </c>
      <c r="K442" s="231" t="str">
        <f t="shared" si="17"/>
        <v>TinGejiu Kai Meng Industry and Trade LLC</v>
      </c>
    </row>
    <row r="443" spans="1:11">
      <c r="A443" s="209" t="s">
        <v>1099</v>
      </c>
      <c r="B443" s="209" t="s">
        <v>2099</v>
      </c>
      <c r="C443" s="209" t="s">
        <v>2099</v>
      </c>
      <c r="D443" s="209" t="s">
        <v>1069</v>
      </c>
      <c r="E443" s="209" t="s">
        <v>748</v>
      </c>
      <c r="F443" s="209" t="s">
        <v>13177</v>
      </c>
      <c r="G443" s="209"/>
      <c r="H443" s="209" t="s">
        <v>2398</v>
      </c>
      <c r="I443" s="209" t="s">
        <v>13540</v>
      </c>
      <c r="J443" s="231" t="str">
        <f t="shared" si="16"/>
        <v>TinGejiu Non-Ferrous Metal Processing Co., Ltd.</v>
      </c>
      <c r="K443" s="231" t="str">
        <f t="shared" si="17"/>
        <v>TinGejiu Non-Ferrous Metal Processing Co., Ltd.</v>
      </c>
    </row>
    <row r="444" spans="1:11">
      <c r="A444" s="209" t="s">
        <v>1099</v>
      </c>
      <c r="B444" s="209" t="s">
        <v>1755</v>
      </c>
      <c r="C444" s="209" t="s">
        <v>1755</v>
      </c>
      <c r="D444" s="209" t="s">
        <v>1069</v>
      </c>
      <c r="E444" s="209" t="s">
        <v>1756</v>
      </c>
      <c r="F444" s="209" t="s">
        <v>13177</v>
      </c>
      <c r="G444" s="209"/>
      <c r="H444" s="209" t="s">
        <v>2398</v>
      </c>
      <c r="I444" s="209" t="s">
        <v>13540</v>
      </c>
      <c r="J444" s="231" t="str">
        <f t="shared" si="16"/>
        <v>TinGejiu Yunxin Nonferrous Electrolysis Co., Ltd.</v>
      </c>
      <c r="K444" s="231" t="str">
        <f t="shared" si="17"/>
        <v>TinGejiu Yunxin Nonferrous Electrolysis Co., Ltd.</v>
      </c>
    </row>
    <row r="445" spans="1:11">
      <c r="A445" s="209" t="s">
        <v>1099</v>
      </c>
      <c r="B445" s="209" t="s">
        <v>815</v>
      </c>
      <c r="C445" s="209" t="s">
        <v>1731</v>
      </c>
      <c r="D445" s="209" t="s">
        <v>1069</v>
      </c>
      <c r="E445" s="209" t="s">
        <v>749</v>
      </c>
      <c r="F445" s="209" t="s">
        <v>13177</v>
      </c>
      <c r="G445" s="209"/>
      <c r="H445" s="209" t="s">
        <v>2398</v>
      </c>
      <c r="I445" s="209" t="s">
        <v>13540</v>
      </c>
      <c r="J445" s="231" t="str">
        <f t="shared" si="16"/>
        <v>TinGejiu Zi-Li</v>
      </c>
      <c r="K445" s="231" t="str">
        <f t="shared" si="17"/>
        <v>TinGejiu Zi-Li</v>
      </c>
    </row>
    <row r="446" spans="1:11">
      <c r="A446" s="209" t="s">
        <v>1099</v>
      </c>
      <c r="B446" s="209" t="s">
        <v>1731</v>
      </c>
      <c r="C446" s="209" t="s">
        <v>1731</v>
      </c>
      <c r="D446" s="209" t="s">
        <v>1069</v>
      </c>
      <c r="E446" s="209" t="s">
        <v>749</v>
      </c>
      <c r="F446" s="209" t="s">
        <v>13177</v>
      </c>
      <c r="G446" s="209"/>
      <c r="H446" s="209" t="s">
        <v>2398</v>
      </c>
      <c r="I446" s="209" t="s">
        <v>13540</v>
      </c>
      <c r="J446" s="231" t="str">
        <f t="shared" si="16"/>
        <v>TinGejiu Zili Mining And Metallurgy Co., Ltd.</v>
      </c>
      <c r="K446" s="231" t="str">
        <f t="shared" si="17"/>
        <v>TinGejiu Zili Mining And Metallurgy Co., Ltd.</v>
      </c>
    </row>
    <row r="447" spans="1:11">
      <c r="A447" s="209" t="s">
        <v>1099</v>
      </c>
      <c r="B447" s="209" t="s">
        <v>15626</v>
      </c>
      <c r="C447" s="209" t="s">
        <v>15626</v>
      </c>
      <c r="D447" s="209" t="s">
        <v>1062</v>
      </c>
      <c r="E447" s="209" t="s">
        <v>15627</v>
      </c>
      <c r="F447" s="209" t="s">
        <v>13177</v>
      </c>
      <c r="G447" s="209"/>
      <c r="H447" s="209" t="s">
        <v>15642</v>
      </c>
      <c r="I447" s="209" t="s">
        <v>1646</v>
      </c>
      <c r="J447" s="231" t="str">
        <f t="shared" si="16"/>
        <v>TinGlobal Advanced Metals Greenbushes Pty Ltd.</v>
      </c>
      <c r="K447" s="231" t="str">
        <f t="shared" si="17"/>
        <v>TinGlobal Advanced Metals Greenbushes Pty Ltd.</v>
      </c>
    </row>
    <row r="448" spans="1:11">
      <c r="A448" s="209" t="s">
        <v>1099</v>
      </c>
      <c r="B448" s="209" t="s">
        <v>1735</v>
      </c>
      <c r="C448" s="209" t="s">
        <v>1293</v>
      </c>
      <c r="D448" s="209" t="s">
        <v>1069</v>
      </c>
      <c r="E448" s="209" t="s">
        <v>751</v>
      </c>
      <c r="F448" s="209" t="s">
        <v>13177</v>
      </c>
      <c r="G448" s="209"/>
      <c r="H448" s="209" t="s">
        <v>1734</v>
      </c>
      <c r="I448" s="209" t="s">
        <v>13515</v>
      </c>
      <c r="J448" s="231" t="str">
        <f t="shared" si="16"/>
        <v>TinGuang Xi Liu Xhou</v>
      </c>
      <c r="K448" s="231" t="str">
        <f t="shared" si="17"/>
        <v>TinGuang Xi Liu Xhou</v>
      </c>
    </row>
    <row r="449" spans="1:11">
      <c r="A449" s="209" t="s">
        <v>1099</v>
      </c>
      <c r="B449" s="209" t="s">
        <v>2288</v>
      </c>
      <c r="C449" s="209" t="s">
        <v>1293</v>
      </c>
      <c r="D449" s="209" t="s">
        <v>1069</v>
      </c>
      <c r="E449" s="209" t="s">
        <v>751</v>
      </c>
      <c r="F449" s="209" t="s">
        <v>13177</v>
      </c>
      <c r="G449" s="209"/>
      <c r="H449" s="209" t="s">
        <v>1734</v>
      </c>
      <c r="I449" s="209" t="s">
        <v>13515</v>
      </c>
      <c r="J449" s="231" t="str">
        <f t="shared" si="16"/>
        <v>TinGuang Xi Liu Zhou</v>
      </c>
      <c r="K449" s="231" t="str">
        <f t="shared" si="17"/>
        <v>TinGuang Xi Liu Zhou</v>
      </c>
    </row>
    <row r="450" spans="1:11">
      <c r="A450" s="209" t="s">
        <v>1099</v>
      </c>
      <c r="B450" s="209" t="s">
        <v>2480</v>
      </c>
      <c r="C450" s="209" t="s">
        <v>2480</v>
      </c>
      <c r="D450" s="209" t="s">
        <v>1069</v>
      </c>
      <c r="E450" s="209" t="s">
        <v>2481</v>
      </c>
      <c r="F450" s="209" t="s">
        <v>13177</v>
      </c>
      <c r="G450" s="209"/>
      <c r="H450" s="209" t="s">
        <v>1781</v>
      </c>
      <c r="I450" s="209" t="s">
        <v>13536</v>
      </c>
      <c r="J450" s="231" t="str">
        <f t="shared" si="16"/>
        <v>TinGuangdong Hanhe Non-Ferrous Metal Co., Ltd.</v>
      </c>
      <c r="K450" s="231" t="str">
        <f t="shared" si="17"/>
        <v>TinGuangdong Hanhe Non-Ferrous Metal Co., Ltd.</v>
      </c>
    </row>
    <row r="451" spans="1:11">
      <c r="A451" s="209" t="s">
        <v>1099</v>
      </c>
      <c r="B451" s="209" t="s">
        <v>39</v>
      </c>
      <c r="C451" s="209" t="s">
        <v>1293</v>
      </c>
      <c r="D451" s="209" t="s">
        <v>1069</v>
      </c>
      <c r="E451" s="209" t="s">
        <v>751</v>
      </c>
      <c r="F451" s="209" t="s">
        <v>13177</v>
      </c>
      <c r="G451" s="209"/>
      <c r="H451" s="209" t="s">
        <v>1734</v>
      </c>
      <c r="I451" s="209" t="s">
        <v>13515</v>
      </c>
      <c r="J451" s="231" t="str">
        <f t="shared" si="16"/>
        <v>TinGuangXi China Tin</v>
      </c>
      <c r="K451" s="231" t="str">
        <f t="shared" si="17"/>
        <v>TinGuangXi China Tin</v>
      </c>
    </row>
    <row r="452" spans="1:11">
      <c r="A452" s="209" t="s">
        <v>1099</v>
      </c>
      <c r="B452" s="209" t="s">
        <v>12878</v>
      </c>
      <c r="C452" s="209" t="s">
        <v>1293</v>
      </c>
      <c r="D452" s="209" t="s">
        <v>1069</v>
      </c>
      <c r="E452" s="209" t="s">
        <v>751</v>
      </c>
      <c r="F452" s="209" t="s">
        <v>13177</v>
      </c>
      <c r="G452" s="209"/>
      <c r="H452" s="209" t="s">
        <v>1734</v>
      </c>
      <c r="I452" s="209" t="s">
        <v>13515</v>
      </c>
      <c r="J452" s="231" t="str">
        <f t="shared" si="16"/>
        <v>TinGuangxi Hua Shu Dan CO., LTD.</v>
      </c>
      <c r="K452" s="231" t="str">
        <f t="shared" si="17"/>
        <v>TinGuangxi Hua Shu Dan CO., LTD.</v>
      </c>
    </row>
    <row r="453" spans="1:11">
      <c r="A453" s="209" t="s">
        <v>1099</v>
      </c>
      <c r="B453" s="209" t="s">
        <v>15628</v>
      </c>
      <c r="C453" s="209" t="s">
        <v>15628</v>
      </c>
      <c r="D453" s="209" t="s">
        <v>1069</v>
      </c>
      <c r="E453" s="209" t="s">
        <v>15629</v>
      </c>
      <c r="F453" s="209" t="s">
        <v>13177</v>
      </c>
      <c r="G453" s="209"/>
      <c r="H453" s="209" t="s">
        <v>1732</v>
      </c>
      <c r="I453" s="209" t="s">
        <v>13531</v>
      </c>
      <c r="J453" s="231" t="str">
        <f t="shared" si="16"/>
        <v>TinHuiChang Hill Tin Industry Co., Ltd.</v>
      </c>
      <c r="K453" s="231" t="str">
        <f t="shared" si="17"/>
        <v>TinHuiChang Hill Tin Industry Co., Ltd.</v>
      </c>
    </row>
    <row r="454" spans="1:11">
      <c r="A454" s="209" t="s">
        <v>1099</v>
      </c>
      <c r="B454" s="209" t="s">
        <v>15304</v>
      </c>
      <c r="C454" s="209" t="s">
        <v>793</v>
      </c>
      <c r="D454" s="209" t="s">
        <v>1084</v>
      </c>
      <c r="E454" s="209" t="s">
        <v>752</v>
      </c>
      <c r="F454" s="209" t="s">
        <v>13177</v>
      </c>
      <c r="G454" s="209"/>
      <c r="H454" s="209" t="s">
        <v>1739</v>
      </c>
      <c r="I454" s="209" t="s">
        <v>8635</v>
      </c>
      <c r="J454" s="231" t="str">
        <f t="shared" si="16"/>
        <v>TinHulterworth Smelter</v>
      </c>
      <c r="K454" s="231" t="str">
        <f t="shared" si="17"/>
        <v>TinHulterworth Smelter</v>
      </c>
    </row>
    <row r="455" spans="1:11">
      <c r="A455" s="209" t="s">
        <v>1099</v>
      </c>
      <c r="B455" s="209" t="s">
        <v>15305</v>
      </c>
      <c r="C455" s="209" t="s">
        <v>1131</v>
      </c>
      <c r="D455" s="209" t="s">
        <v>1077</v>
      </c>
      <c r="E455" s="209" t="s">
        <v>755</v>
      </c>
      <c r="F455" s="209" t="s">
        <v>13177</v>
      </c>
      <c r="G455" s="209"/>
      <c r="H455" s="209" t="s">
        <v>15643</v>
      </c>
      <c r="I455" s="209" t="s">
        <v>6618</v>
      </c>
      <c r="J455" s="231" t="str">
        <f t="shared" si="16"/>
        <v>TinIkuno Tin Smelter</v>
      </c>
      <c r="K455" s="231" t="str">
        <f t="shared" si="17"/>
        <v>TinIkuno Tin Smelter</v>
      </c>
    </row>
    <row r="456" spans="1:11">
      <c r="A456" s="209" t="s">
        <v>1099</v>
      </c>
      <c r="B456" s="209" t="s">
        <v>2293</v>
      </c>
      <c r="C456" s="209" t="s">
        <v>13713</v>
      </c>
      <c r="D456" s="209" t="s">
        <v>1074</v>
      </c>
      <c r="E456" s="209" t="s">
        <v>760</v>
      </c>
      <c r="F456" s="209" t="s">
        <v>13177</v>
      </c>
      <c r="G456" s="209"/>
      <c r="H456" s="209" t="s">
        <v>1751</v>
      </c>
      <c r="I456" s="209" t="s">
        <v>12799</v>
      </c>
      <c r="J456" s="231" t="str">
        <f t="shared" si="16"/>
        <v>TinINDONESIAN STATE TIN CORPORATION MENTOK SMELTER</v>
      </c>
      <c r="K456" s="231" t="str">
        <f t="shared" si="17"/>
        <v>TinINDONESIAN STATE TIN CORPORATION MENTOK SMELTER</v>
      </c>
    </row>
    <row r="457" spans="1:11">
      <c r="A457" s="209" t="s">
        <v>1099</v>
      </c>
      <c r="B457" s="209" t="s">
        <v>2183</v>
      </c>
      <c r="C457" s="209" t="s">
        <v>13119</v>
      </c>
      <c r="D457" s="209" t="s">
        <v>1069</v>
      </c>
      <c r="E457" s="209" t="s">
        <v>1746</v>
      </c>
      <c r="F457" s="209" t="s">
        <v>13177</v>
      </c>
      <c r="G457" s="209"/>
      <c r="H457" s="209" t="s">
        <v>1732</v>
      </c>
      <c r="I457" s="209" t="s">
        <v>13531</v>
      </c>
      <c r="J457" s="231" t="str">
        <f t="shared" si="16"/>
        <v>TinJiangxi Nanshan</v>
      </c>
      <c r="K457" s="231" t="str">
        <f t="shared" si="17"/>
        <v>TinJiangxi Nanshan</v>
      </c>
    </row>
    <row r="458" spans="1:11">
      <c r="A458" s="209" t="s">
        <v>1099</v>
      </c>
      <c r="B458" s="209" t="s">
        <v>13119</v>
      </c>
      <c r="C458" s="209" t="s">
        <v>13119</v>
      </c>
      <c r="D458" s="209" t="s">
        <v>1069</v>
      </c>
      <c r="E458" s="209" t="s">
        <v>1746</v>
      </c>
      <c r="F458" s="209" t="s">
        <v>13177</v>
      </c>
      <c r="G458" s="209"/>
      <c r="H458" s="209" t="s">
        <v>1732</v>
      </c>
      <c r="I458" s="209" t="s">
        <v>13531</v>
      </c>
      <c r="J458" s="231" t="str">
        <f t="shared" si="16"/>
        <v>TinJiangxi New Nanshan Technology Ltd.</v>
      </c>
      <c r="K458" s="231" t="str">
        <f t="shared" si="17"/>
        <v>TinJiangxi New Nanshan Technology Ltd.</v>
      </c>
    </row>
    <row r="459" spans="1:11">
      <c r="A459" s="209" t="s">
        <v>1099</v>
      </c>
      <c r="B459" s="209" t="s">
        <v>2184</v>
      </c>
      <c r="C459" s="209" t="s">
        <v>1389</v>
      </c>
      <c r="D459" s="209" t="s">
        <v>1069</v>
      </c>
      <c r="E459" s="209" t="s">
        <v>750</v>
      </c>
      <c r="F459" s="209" t="s">
        <v>13177</v>
      </c>
      <c r="G459" s="209"/>
      <c r="H459" s="209" t="s">
        <v>2398</v>
      </c>
      <c r="I459" s="209" t="s">
        <v>13540</v>
      </c>
      <c r="J459" s="231" t="str">
        <f t="shared" si="16"/>
        <v>TinKai Union Industry and Trade Co., Ltd. (China)</v>
      </c>
      <c r="K459" s="231" t="str">
        <f t="shared" si="17"/>
        <v>TinKai Union Industry and Trade Co., Ltd. (China)</v>
      </c>
    </row>
    <row r="460" spans="1:11">
      <c r="A460" s="209" t="s">
        <v>1099</v>
      </c>
      <c r="B460" s="209" t="s">
        <v>525</v>
      </c>
      <c r="C460" s="209" t="s">
        <v>1389</v>
      </c>
      <c r="D460" s="209" t="s">
        <v>1069</v>
      </c>
      <c r="E460" s="209" t="s">
        <v>750</v>
      </c>
      <c r="F460" s="209" t="s">
        <v>13177</v>
      </c>
      <c r="G460" s="209"/>
      <c r="H460" s="209" t="s">
        <v>2398</v>
      </c>
      <c r="I460" s="209" t="s">
        <v>13540</v>
      </c>
      <c r="J460" s="231" t="str">
        <f t="shared" si="16"/>
        <v>TinKai Unita Trade Limited Liability Company</v>
      </c>
      <c r="K460" s="231" t="str">
        <f t="shared" si="17"/>
        <v>TinKai Unita Trade Limited Liability Company</v>
      </c>
    </row>
    <row r="461" spans="1:11">
      <c r="A461" s="209" t="s">
        <v>1099</v>
      </c>
      <c r="B461" s="209" t="s">
        <v>13120</v>
      </c>
      <c r="C461" s="209" t="s">
        <v>1389</v>
      </c>
      <c r="D461" s="209" t="s">
        <v>1069</v>
      </c>
      <c r="E461" s="209" t="s">
        <v>750</v>
      </c>
      <c r="F461" s="209" t="s">
        <v>13177</v>
      </c>
      <c r="G461" s="209"/>
      <c r="H461" s="209" t="s">
        <v>2398</v>
      </c>
      <c r="I461" s="209" t="s">
        <v>13540</v>
      </c>
      <c r="J461" s="231" t="str">
        <f t="shared" si="16"/>
        <v>TinKaimeng (Gejiu) Industry and Trade Co., Ltd.</v>
      </c>
      <c r="K461" s="231" t="str">
        <f t="shared" si="17"/>
        <v>TinKaimeng (Gejiu) Industry and Trade Co., Ltd.</v>
      </c>
    </row>
    <row r="462" spans="1:11">
      <c r="A462" s="209" t="s">
        <v>1099</v>
      </c>
      <c r="B462" s="209" t="s">
        <v>1750</v>
      </c>
      <c r="C462" s="209" t="s">
        <v>13714</v>
      </c>
      <c r="D462" s="209" t="s">
        <v>1074</v>
      </c>
      <c r="E462" s="209" t="s">
        <v>777</v>
      </c>
      <c r="F462" s="209" t="s">
        <v>13177</v>
      </c>
      <c r="G462" s="209"/>
      <c r="H462" s="209" t="s">
        <v>1749</v>
      </c>
      <c r="I462" s="209" t="s">
        <v>6016</v>
      </c>
      <c r="J462" s="231" t="str">
        <f t="shared" si="16"/>
        <v>TinKundur Smelter</v>
      </c>
      <c r="K462" s="231" t="str">
        <f t="shared" si="17"/>
        <v>TinKundur Smelter</v>
      </c>
    </row>
    <row r="463" spans="1:11">
      <c r="A463" s="209" t="s">
        <v>1099</v>
      </c>
      <c r="B463" s="209" t="s">
        <v>1736</v>
      </c>
      <c r="C463" s="209" t="s">
        <v>1293</v>
      </c>
      <c r="D463" s="209" t="s">
        <v>1069</v>
      </c>
      <c r="E463" s="209" t="s">
        <v>751</v>
      </c>
      <c r="F463" s="209" t="s">
        <v>13177</v>
      </c>
      <c r="G463" s="209"/>
      <c r="H463" s="209" t="s">
        <v>1734</v>
      </c>
      <c r="I463" s="209" t="s">
        <v>13515</v>
      </c>
      <c r="J463" s="231" t="str">
        <f t="shared" si="16"/>
        <v>TinLiuzhhou China Tin</v>
      </c>
      <c r="K463" s="231" t="str">
        <f t="shared" si="17"/>
        <v>TinLiuzhhou China Tin</v>
      </c>
    </row>
    <row r="464" spans="1:11">
      <c r="A464" s="209" t="s">
        <v>1099</v>
      </c>
      <c r="B464" s="209" t="s">
        <v>15630</v>
      </c>
      <c r="C464" s="209" t="s">
        <v>15630</v>
      </c>
      <c r="D464" s="209" t="s">
        <v>1069</v>
      </c>
      <c r="E464" s="209" t="s">
        <v>15631</v>
      </c>
      <c r="F464" s="209" t="s">
        <v>13177</v>
      </c>
      <c r="G464" s="209"/>
      <c r="H464" s="209" t="s">
        <v>15321</v>
      </c>
      <c r="I464" s="209" t="s">
        <v>13531</v>
      </c>
      <c r="J464" s="231" t="str">
        <f t="shared" si="16"/>
        <v>TinLongnan Chuangyue Environmental Protection Technology Development Co., Ltd</v>
      </c>
      <c r="K464" s="231" t="str">
        <f t="shared" si="17"/>
        <v>TinLongnan Chuangyue Environmental Protection Technology Development Co., Ltd</v>
      </c>
    </row>
    <row r="465" spans="1:11">
      <c r="A465" s="209" t="s">
        <v>1099</v>
      </c>
      <c r="B465" s="209" t="s">
        <v>13760</v>
      </c>
      <c r="C465" s="209" t="s">
        <v>13760</v>
      </c>
      <c r="D465" s="209" t="s">
        <v>13050</v>
      </c>
      <c r="E465" s="209" t="s">
        <v>13774</v>
      </c>
      <c r="F465" s="209" t="s">
        <v>13177</v>
      </c>
      <c r="G465" s="209"/>
      <c r="H465" s="209" t="s">
        <v>13785</v>
      </c>
      <c r="I465" s="209" t="s">
        <v>10012</v>
      </c>
      <c r="J465" s="231" t="str">
        <f t="shared" si="16"/>
        <v>TinLuna Smelter, Ltd.</v>
      </c>
      <c r="K465" s="231" t="str">
        <f t="shared" si="17"/>
        <v>TinLuna Smelter, Ltd.</v>
      </c>
    </row>
    <row r="466" spans="1:11">
      <c r="A466" s="209" t="s">
        <v>1099</v>
      </c>
      <c r="B466" s="209" t="s">
        <v>15632</v>
      </c>
      <c r="C466" s="209" t="s">
        <v>15632</v>
      </c>
      <c r="D466" s="209" t="s">
        <v>1069</v>
      </c>
      <c r="E466" s="209" t="s">
        <v>15633</v>
      </c>
      <c r="F466" s="209" t="s">
        <v>13177</v>
      </c>
      <c r="G466" s="209"/>
      <c r="H466" s="209" t="s">
        <v>15644</v>
      </c>
      <c r="I466" s="209" t="s">
        <v>13529</v>
      </c>
      <c r="J466" s="231" t="str">
        <f t="shared" si="16"/>
        <v>TinMa'anshan Weitai Tin Co., Ltd.</v>
      </c>
      <c r="K466" s="231" t="str">
        <f t="shared" si="17"/>
        <v>TinMa'anshan Weitai Tin Co., Ltd.</v>
      </c>
    </row>
    <row r="467" spans="1:11">
      <c r="A467" s="209" t="s">
        <v>1099</v>
      </c>
      <c r="B467" s="209" t="s">
        <v>2121</v>
      </c>
      <c r="C467" s="209" t="s">
        <v>2121</v>
      </c>
      <c r="D467" s="209" t="s">
        <v>1065</v>
      </c>
      <c r="E467" s="209" t="s">
        <v>131</v>
      </c>
      <c r="F467" s="209" t="s">
        <v>13177</v>
      </c>
      <c r="G467" s="209"/>
      <c r="H467" s="209" t="s">
        <v>1683</v>
      </c>
      <c r="I467" s="209" t="s">
        <v>1515</v>
      </c>
      <c r="J467" s="231" t="str">
        <f t="shared" ref="J467:J530" si="18">A467&amp;B467</f>
        <v>TinMagnu's Minerais Metais e Ligas Ltda.</v>
      </c>
      <c r="K467" s="231" t="str">
        <f t="shared" ref="K467:K530" si="19">A467&amp;B467</f>
        <v>TinMagnu's Minerais Metais e Ligas Ltda.</v>
      </c>
    </row>
    <row r="468" spans="1:11">
      <c r="A468" s="209" t="s">
        <v>1099</v>
      </c>
      <c r="B468" s="209" t="s">
        <v>793</v>
      </c>
      <c r="C468" s="209" t="s">
        <v>793</v>
      </c>
      <c r="D468" s="209" t="s">
        <v>1084</v>
      </c>
      <c r="E468" s="209" t="s">
        <v>752</v>
      </c>
      <c r="F468" s="209" t="s">
        <v>13177</v>
      </c>
      <c r="G468" s="209"/>
      <c r="H468" s="209" t="s">
        <v>1739</v>
      </c>
      <c r="I468" s="209" t="s">
        <v>8635</v>
      </c>
      <c r="J468" s="231" t="str">
        <f t="shared" si="18"/>
        <v>TinMalaysia Smelting Corporation (MSC)</v>
      </c>
      <c r="K468" s="231" t="str">
        <f t="shared" si="19"/>
        <v>TinMalaysia Smelting Corporation (MSC)</v>
      </c>
    </row>
    <row r="469" spans="1:11">
      <c r="A469" s="209" t="s">
        <v>1099</v>
      </c>
      <c r="B469" s="209" t="s">
        <v>15634</v>
      </c>
      <c r="C469" s="209" t="s">
        <v>15634</v>
      </c>
      <c r="D469" s="209" t="s">
        <v>1084</v>
      </c>
      <c r="E469" s="209" t="s">
        <v>15635</v>
      </c>
      <c r="F469" s="209" t="s">
        <v>13177</v>
      </c>
      <c r="G469" s="209"/>
      <c r="H469" s="209" t="s">
        <v>15645</v>
      </c>
      <c r="I469" s="209" t="s">
        <v>8641</v>
      </c>
      <c r="J469" s="231" t="str">
        <f t="shared" si="18"/>
        <v>TinMalaysia Smelting Corporation Berhad (Port Klang)</v>
      </c>
      <c r="K469" s="231" t="str">
        <f t="shared" si="19"/>
        <v>TinMalaysia Smelting Corporation Berhad (Port Klang)</v>
      </c>
    </row>
    <row r="470" spans="1:11">
      <c r="A470" s="209" t="s">
        <v>1099</v>
      </c>
      <c r="B470" s="209" t="s">
        <v>2291</v>
      </c>
      <c r="C470" s="209" t="s">
        <v>2291</v>
      </c>
      <c r="D470" s="209" t="s">
        <v>1065</v>
      </c>
      <c r="E470" s="209" t="s">
        <v>1292</v>
      </c>
      <c r="F470" s="209" t="s">
        <v>13177</v>
      </c>
      <c r="G470" s="209"/>
      <c r="H470" s="209" t="s">
        <v>1725</v>
      </c>
      <c r="I470" s="209" t="s">
        <v>1729</v>
      </c>
      <c r="J470" s="231" t="str">
        <f t="shared" si="18"/>
        <v>TinMelt Metais e Ligas S.A.</v>
      </c>
      <c r="K470" s="231" t="str">
        <f t="shared" si="19"/>
        <v>TinMelt Metais e Ligas S.A.</v>
      </c>
    </row>
    <row r="471" spans="1:11">
      <c r="A471" s="209" t="s">
        <v>1099</v>
      </c>
      <c r="B471" s="209" t="s">
        <v>2185</v>
      </c>
      <c r="C471" s="209" t="s">
        <v>13713</v>
      </c>
      <c r="D471" s="209" t="s">
        <v>1074</v>
      </c>
      <c r="E471" s="209" t="s">
        <v>760</v>
      </c>
      <c r="F471" s="209" t="s">
        <v>13177</v>
      </c>
      <c r="G471" s="209"/>
      <c r="H471" s="209" t="s">
        <v>1751</v>
      </c>
      <c r="I471" s="209" t="s">
        <v>12799</v>
      </c>
      <c r="J471" s="231" t="str">
        <f t="shared" si="18"/>
        <v>TinMentok Smelter</v>
      </c>
      <c r="K471" s="231" t="str">
        <f t="shared" si="19"/>
        <v>TinMentok Smelter</v>
      </c>
    </row>
    <row r="472" spans="1:11">
      <c r="A472" s="209" t="s">
        <v>1099</v>
      </c>
      <c r="B472" s="209" t="s">
        <v>1737</v>
      </c>
      <c r="C472" s="209" t="s">
        <v>1293</v>
      </c>
      <c r="D472" s="209" t="s">
        <v>1069</v>
      </c>
      <c r="E472" s="209" t="s">
        <v>751</v>
      </c>
      <c r="F472" s="209" t="s">
        <v>13177</v>
      </c>
      <c r="G472" s="209"/>
      <c r="H472" s="209" t="s">
        <v>1734</v>
      </c>
      <c r="I472" s="209" t="s">
        <v>13515</v>
      </c>
      <c r="J472" s="231" t="str">
        <f t="shared" si="18"/>
        <v>TinMetallic Materials Branch of Guangxi China Tin Group Co.,Ltd.</v>
      </c>
      <c r="K472" s="231" t="str">
        <f t="shared" si="19"/>
        <v>TinMetallic Materials Branch of Guangxi China Tin Group Co.,Ltd.</v>
      </c>
    </row>
    <row r="473" spans="1:11">
      <c r="A473" s="209" t="s">
        <v>1099</v>
      </c>
      <c r="B473" s="209" t="s">
        <v>2104</v>
      </c>
      <c r="C473" s="209" t="s">
        <v>2104</v>
      </c>
      <c r="D473" s="209" t="s">
        <v>2384</v>
      </c>
      <c r="E473" s="209" t="s">
        <v>1740</v>
      </c>
      <c r="F473" s="209" t="s">
        <v>13177</v>
      </c>
      <c r="G473" s="209"/>
      <c r="H473" s="209" t="s">
        <v>1741</v>
      </c>
      <c r="I473" s="209" t="s">
        <v>1601</v>
      </c>
      <c r="J473" s="231" t="str">
        <f t="shared" si="18"/>
        <v>TinMetallic Resources, Inc.</v>
      </c>
      <c r="K473" s="231" t="str">
        <f t="shared" si="19"/>
        <v>TinMetallic Resources, Inc.</v>
      </c>
    </row>
    <row r="474" spans="1:11">
      <c r="A474" s="209" t="s">
        <v>1099</v>
      </c>
      <c r="B474" s="209" t="s">
        <v>12879</v>
      </c>
      <c r="C474" s="209" t="s">
        <v>15341</v>
      </c>
      <c r="D474" s="209" t="s">
        <v>1064</v>
      </c>
      <c r="E474" s="209" t="s">
        <v>1772</v>
      </c>
      <c r="F474" s="209" t="s">
        <v>13177</v>
      </c>
      <c r="G474" s="209"/>
      <c r="H474" s="209" t="s">
        <v>1773</v>
      </c>
      <c r="I474" s="209" t="s">
        <v>3104</v>
      </c>
      <c r="J474" s="231" t="str">
        <f t="shared" si="18"/>
        <v>TinMetallo Belgium N.V.</v>
      </c>
      <c r="K474" s="231" t="str">
        <f t="shared" si="19"/>
        <v>TinMetallo Belgium N.V.</v>
      </c>
    </row>
    <row r="475" spans="1:11">
      <c r="A475" s="209" t="s">
        <v>1099</v>
      </c>
      <c r="B475" s="209" t="s">
        <v>12880</v>
      </c>
      <c r="C475" s="209" t="s">
        <v>15342</v>
      </c>
      <c r="D475" s="209" t="s">
        <v>1071</v>
      </c>
      <c r="E475" s="209" t="s">
        <v>1774</v>
      </c>
      <c r="F475" s="209" t="s">
        <v>13177</v>
      </c>
      <c r="G475" s="209"/>
      <c r="H475" s="209" t="s">
        <v>1775</v>
      </c>
      <c r="I475" s="209" t="s">
        <v>12359</v>
      </c>
      <c r="J475" s="231" t="str">
        <f t="shared" si="18"/>
        <v>TinMetallo Spain S.L.U.</v>
      </c>
      <c r="K475" s="231" t="str">
        <f t="shared" si="19"/>
        <v>TinMetallo Spain S.L.U.</v>
      </c>
    </row>
    <row r="476" spans="1:11">
      <c r="A476" s="209" t="s">
        <v>1099</v>
      </c>
      <c r="B476" s="209" t="s">
        <v>12377</v>
      </c>
      <c r="C476" s="209" t="s">
        <v>12377</v>
      </c>
      <c r="D476" s="209" t="s">
        <v>1065</v>
      </c>
      <c r="E476" s="209" t="s">
        <v>753</v>
      </c>
      <c r="F476" s="209" t="s">
        <v>13177</v>
      </c>
      <c r="G476" s="209"/>
      <c r="H476" s="209" t="s">
        <v>15698</v>
      </c>
      <c r="I476" s="209" t="s">
        <v>1640</v>
      </c>
      <c r="J476" s="231" t="str">
        <f t="shared" si="18"/>
        <v>TinMineracao Taboca S.A.</v>
      </c>
      <c r="K476" s="231" t="str">
        <f t="shared" si="19"/>
        <v>TinMineracao Taboca S.A.</v>
      </c>
    </row>
    <row r="477" spans="1:11">
      <c r="A477" s="209" t="s">
        <v>1099</v>
      </c>
      <c r="B477" s="209" t="s">
        <v>1002</v>
      </c>
      <c r="C477" s="209" t="s">
        <v>12377</v>
      </c>
      <c r="D477" s="209" t="s">
        <v>1065</v>
      </c>
      <c r="E477" s="209" t="s">
        <v>753</v>
      </c>
      <c r="F477" s="209" t="s">
        <v>13177</v>
      </c>
      <c r="G477" s="209"/>
      <c r="H477" s="209" t="s">
        <v>15698</v>
      </c>
      <c r="I477" s="209" t="s">
        <v>1640</v>
      </c>
      <c r="J477" s="231" t="str">
        <f t="shared" si="18"/>
        <v>TinMineração Taboca S.A.</v>
      </c>
      <c r="K477" s="231" t="str">
        <f t="shared" si="19"/>
        <v>TinMineração Taboca S.A.</v>
      </c>
    </row>
    <row r="478" spans="1:11">
      <c r="A478" s="209" t="s">
        <v>1099</v>
      </c>
      <c r="B478" s="209" t="s">
        <v>12875</v>
      </c>
      <c r="C478" s="209" t="s">
        <v>12377</v>
      </c>
      <c r="D478" s="209" t="s">
        <v>1065</v>
      </c>
      <c r="E478" s="209" t="s">
        <v>753</v>
      </c>
      <c r="F478" s="209" t="s">
        <v>13177</v>
      </c>
      <c r="G478" s="209"/>
      <c r="H478" s="209" t="s">
        <v>15698</v>
      </c>
      <c r="I478" s="209" t="s">
        <v>1640</v>
      </c>
      <c r="J478" s="231" t="str">
        <f t="shared" si="18"/>
        <v>TinMineracao Taboca SA</v>
      </c>
      <c r="K478" s="231" t="str">
        <f t="shared" si="19"/>
        <v>TinMineracao Taboca SA</v>
      </c>
    </row>
    <row r="479" spans="1:11">
      <c r="A479" s="209" t="s">
        <v>1099</v>
      </c>
      <c r="B479" s="209" t="s">
        <v>14963</v>
      </c>
      <c r="C479" s="209" t="s">
        <v>14964</v>
      </c>
      <c r="D479" s="209" t="s">
        <v>863</v>
      </c>
      <c r="E479" s="209" t="s">
        <v>14965</v>
      </c>
      <c r="F479" s="209" t="s">
        <v>13177</v>
      </c>
      <c r="G479" s="209"/>
      <c r="H479" s="209" t="s">
        <v>14988</v>
      </c>
      <c r="I479" s="209" t="s">
        <v>12119</v>
      </c>
      <c r="J479" s="231" t="str">
        <f t="shared" si="18"/>
        <v>TinMining and processing tin-tungsten ore Giang Son - VQB Co., Ltd.</v>
      </c>
      <c r="K479" s="231" t="str">
        <f t="shared" si="19"/>
        <v>TinMining and processing tin-tungsten ore Giang Son - VQB Co., Ltd.</v>
      </c>
    </row>
    <row r="480" spans="1:11">
      <c r="A480" s="209" t="s">
        <v>1099</v>
      </c>
      <c r="B480" s="209" t="s">
        <v>15346</v>
      </c>
      <c r="C480" s="209" t="s">
        <v>15346</v>
      </c>
      <c r="D480" s="209" t="s">
        <v>12925</v>
      </c>
      <c r="E480" s="209" t="s">
        <v>15347</v>
      </c>
      <c r="F480" s="209" t="s">
        <v>13177</v>
      </c>
      <c r="G480" s="209"/>
      <c r="H480" s="209" t="s">
        <v>15352</v>
      </c>
      <c r="I480" s="209" t="s">
        <v>12746</v>
      </c>
      <c r="J480" s="231" t="str">
        <f t="shared" si="18"/>
        <v>TinMining Minerals Resources SARL</v>
      </c>
      <c r="K480" s="231" t="str">
        <f t="shared" si="19"/>
        <v>TinMining Minerals Resources SARL</v>
      </c>
    </row>
    <row r="481" spans="1:11">
      <c r="A481" s="209" t="s">
        <v>1099</v>
      </c>
      <c r="B481" s="209" t="s">
        <v>1003</v>
      </c>
      <c r="C481" s="209" t="s">
        <v>1003</v>
      </c>
      <c r="D481" s="209" t="s">
        <v>851</v>
      </c>
      <c r="E481" s="209" t="s">
        <v>754</v>
      </c>
      <c r="F481" s="209" t="s">
        <v>13177</v>
      </c>
      <c r="G481" s="209"/>
      <c r="H481" s="209" t="s">
        <v>1743</v>
      </c>
      <c r="I481" s="209" t="s">
        <v>9062</v>
      </c>
      <c r="J481" s="231" t="str">
        <f t="shared" si="18"/>
        <v>TinMinsur</v>
      </c>
      <c r="K481" s="231" t="str">
        <f t="shared" si="19"/>
        <v>TinMinsur</v>
      </c>
    </row>
    <row r="482" spans="1:11">
      <c r="A482" s="209" t="s">
        <v>1099</v>
      </c>
      <c r="B482" s="209" t="s">
        <v>1131</v>
      </c>
      <c r="C482" s="209" t="s">
        <v>1131</v>
      </c>
      <c r="D482" s="209" t="s">
        <v>1077</v>
      </c>
      <c r="E482" s="209" t="s">
        <v>755</v>
      </c>
      <c r="F482" s="209" t="s">
        <v>13177</v>
      </c>
      <c r="G482" s="209"/>
      <c r="H482" s="209" t="s">
        <v>15643</v>
      </c>
      <c r="I482" s="209" t="s">
        <v>6618</v>
      </c>
      <c r="J482" s="231" t="str">
        <f t="shared" si="18"/>
        <v>TinMitsubishi Materials Corporation</v>
      </c>
      <c r="K482" s="231" t="str">
        <f t="shared" si="19"/>
        <v>TinMitsubishi Materials Corporation</v>
      </c>
    </row>
    <row r="483" spans="1:11">
      <c r="A483" s="209" t="s">
        <v>1099</v>
      </c>
      <c r="B483" s="209" t="s">
        <v>2262</v>
      </c>
      <c r="C483" s="209" t="s">
        <v>2262</v>
      </c>
      <c r="D483" s="209" t="s">
        <v>1084</v>
      </c>
      <c r="E483" s="209" t="s">
        <v>2296</v>
      </c>
      <c r="F483" s="209" t="s">
        <v>13177</v>
      </c>
      <c r="G483" s="209"/>
      <c r="H483" s="209" t="s">
        <v>2299</v>
      </c>
      <c r="I483" s="209" t="s">
        <v>2300</v>
      </c>
      <c r="J483" s="231" t="str">
        <f t="shared" si="18"/>
        <v>TinModeltech Sdn Bhd</v>
      </c>
      <c r="K483" s="231" t="str">
        <f t="shared" si="19"/>
        <v>TinModeltech Sdn Bhd</v>
      </c>
    </row>
    <row r="484" spans="1:11">
      <c r="A484" s="209" t="s">
        <v>1099</v>
      </c>
      <c r="B484" s="209" t="s">
        <v>2186</v>
      </c>
      <c r="C484" s="209" t="s">
        <v>793</v>
      </c>
      <c r="D484" s="209" t="s">
        <v>1084</v>
      </c>
      <c r="E484" s="209" t="s">
        <v>752</v>
      </c>
      <c r="F484" s="209" t="s">
        <v>13177</v>
      </c>
      <c r="G484" s="209"/>
      <c r="H484" s="209" t="s">
        <v>1739</v>
      </c>
      <c r="I484" s="209" t="s">
        <v>8635</v>
      </c>
      <c r="J484" s="231" t="str">
        <f t="shared" si="18"/>
        <v>TinMSC</v>
      </c>
      <c r="K484" s="231" t="str">
        <f t="shared" si="19"/>
        <v>TinMSC</v>
      </c>
    </row>
    <row r="485" spans="1:11">
      <c r="A485" s="209" t="s">
        <v>1099</v>
      </c>
      <c r="B485" s="209" t="s">
        <v>2108</v>
      </c>
      <c r="C485" s="209" t="s">
        <v>13119</v>
      </c>
      <c r="D485" s="209" t="s">
        <v>1069</v>
      </c>
      <c r="E485" s="209" t="s">
        <v>1746</v>
      </c>
      <c r="F485" s="209" t="s">
        <v>13177</v>
      </c>
      <c r="G485" s="209"/>
      <c r="H485" s="209" t="s">
        <v>1732</v>
      </c>
      <c r="I485" s="209" t="s">
        <v>13531</v>
      </c>
      <c r="J485" s="231" t="str">
        <f t="shared" si="18"/>
        <v>TinNankang Nanshan Tin Manufactory Co., Ltd.</v>
      </c>
      <c r="K485" s="231" t="str">
        <f t="shared" si="19"/>
        <v>TinNankang Nanshan Tin Manufactory Co., Ltd.</v>
      </c>
    </row>
    <row r="486" spans="1:11">
      <c r="A486" s="209" t="s">
        <v>1099</v>
      </c>
      <c r="B486" s="209" t="s">
        <v>1747</v>
      </c>
      <c r="C486" s="209" t="s">
        <v>13119</v>
      </c>
      <c r="D486" s="209" t="s">
        <v>1069</v>
      </c>
      <c r="E486" s="209" t="s">
        <v>1746</v>
      </c>
      <c r="F486" s="209" t="s">
        <v>13177</v>
      </c>
      <c r="G486" s="209"/>
      <c r="H486" s="209" t="s">
        <v>1732</v>
      </c>
      <c r="I486" s="209" t="s">
        <v>13531</v>
      </c>
      <c r="J486" s="231" t="str">
        <f t="shared" si="18"/>
        <v>TinNanshan Tin Co. Ltd.</v>
      </c>
      <c r="K486" s="231" t="str">
        <f t="shared" si="19"/>
        <v>TinNanshan Tin Co. Ltd.</v>
      </c>
    </row>
    <row r="487" spans="1:11">
      <c r="A487" s="209" t="s">
        <v>1099</v>
      </c>
      <c r="B487" s="209" t="s">
        <v>1765</v>
      </c>
      <c r="C487" s="209" t="s">
        <v>1765</v>
      </c>
      <c r="D487" s="209" t="s">
        <v>863</v>
      </c>
      <c r="E487" s="209" t="s">
        <v>1766</v>
      </c>
      <c r="F487" s="209" t="s">
        <v>13177</v>
      </c>
      <c r="G487" s="209"/>
      <c r="H487" s="209" t="s">
        <v>1767</v>
      </c>
      <c r="I487" s="209" t="s">
        <v>12075</v>
      </c>
      <c r="J487" s="231" t="str">
        <f t="shared" si="18"/>
        <v>TinNghe Tinh Non-Ferrous Metals Joint Stock Company</v>
      </c>
      <c r="K487" s="231" t="str">
        <f t="shared" si="19"/>
        <v>TinNghe Tinh Non-Ferrous Metals Joint Stock Company</v>
      </c>
    </row>
    <row r="488" spans="1:11">
      <c r="A488" s="209" t="s">
        <v>1099</v>
      </c>
      <c r="B488" s="209" t="s">
        <v>14966</v>
      </c>
      <c r="C488" s="209" t="s">
        <v>15348</v>
      </c>
      <c r="D488" s="209" t="s">
        <v>854</v>
      </c>
      <c r="E488" s="209" t="s">
        <v>14967</v>
      </c>
      <c r="F488" s="209" t="s">
        <v>13177</v>
      </c>
      <c r="G488" s="209"/>
      <c r="H488" s="209" t="s">
        <v>1548</v>
      </c>
      <c r="I488" s="209" t="s">
        <v>9952</v>
      </c>
      <c r="J488" s="231" t="str">
        <f t="shared" si="18"/>
        <v>TinNovosibirsk Processing Plant Ltd.</v>
      </c>
      <c r="K488" s="231" t="str">
        <f t="shared" si="19"/>
        <v>TinNovosibirsk Processing Plant Ltd.</v>
      </c>
    </row>
    <row r="489" spans="1:11">
      <c r="A489" s="209" t="s">
        <v>1099</v>
      </c>
      <c r="B489" s="209" t="s">
        <v>15348</v>
      </c>
      <c r="C489" s="209" t="s">
        <v>15348</v>
      </c>
      <c r="D489" s="209" t="s">
        <v>854</v>
      </c>
      <c r="E489" s="209" t="s">
        <v>14967</v>
      </c>
      <c r="F489" s="209" t="s">
        <v>13177</v>
      </c>
      <c r="G489" s="209"/>
      <c r="H489" s="209" t="s">
        <v>1548</v>
      </c>
      <c r="I489" s="209" t="s">
        <v>9952</v>
      </c>
      <c r="J489" s="231" t="str">
        <f t="shared" si="18"/>
        <v>TinNovosibirsk Tin Combine</v>
      </c>
      <c r="K489" s="231" t="str">
        <f t="shared" si="19"/>
        <v>TinNovosibirsk Tin Combine</v>
      </c>
    </row>
    <row r="490" spans="1:11">
      <c r="A490" s="209" t="s">
        <v>1099</v>
      </c>
      <c r="B490" s="209" t="s">
        <v>756</v>
      </c>
      <c r="C490" s="209" t="s">
        <v>756</v>
      </c>
      <c r="D490" s="209" t="s">
        <v>859</v>
      </c>
      <c r="E490" s="209" t="s">
        <v>757</v>
      </c>
      <c r="F490" s="209" t="s">
        <v>13177</v>
      </c>
      <c r="G490" s="209"/>
      <c r="H490" s="209" t="s">
        <v>2292</v>
      </c>
      <c r="I490" s="209" t="s">
        <v>10972</v>
      </c>
      <c r="J490" s="231" t="str">
        <f t="shared" si="18"/>
        <v>TinO.M. Manufacturing (Thailand) Co., Ltd.</v>
      </c>
      <c r="K490" s="231" t="str">
        <f t="shared" si="19"/>
        <v>TinO.M. Manufacturing (Thailand) Co., Ltd.</v>
      </c>
    </row>
    <row r="491" spans="1:11">
      <c r="A491" s="209" t="s">
        <v>1099</v>
      </c>
      <c r="B491" s="209" t="s">
        <v>1365</v>
      </c>
      <c r="C491" s="209" t="s">
        <v>1365</v>
      </c>
      <c r="D491" s="209" t="s">
        <v>852</v>
      </c>
      <c r="E491" s="209" t="s">
        <v>1366</v>
      </c>
      <c r="F491" s="209" t="s">
        <v>13177</v>
      </c>
      <c r="G491" s="209"/>
      <c r="H491" s="209" t="s">
        <v>12887</v>
      </c>
      <c r="I491" s="209" t="s">
        <v>9398</v>
      </c>
      <c r="J491" s="231" t="str">
        <f t="shared" si="18"/>
        <v>TinO.M. Manufacturing Philippines, Inc.</v>
      </c>
      <c r="K491" s="231" t="str">
        <f t="shared" si="19"/>
        <v>TinO.M. Manufacturing Philippines, Inc.</v>
      </c>
    </row>
    <row r="492" spans="1:11">
      <c r="A492" s="209" t="s">
        <v>1099</v>
      </c>
      <c r="B492" s="209" t="s">
        <v>2093</v>
      </c>
      <c r="C492" s="209" t="s">
        <v>13715</v>
      </c>
      <c r="D492" s="209" t="s">
        <v>2382</v>
      </c>
      <c r="E492" s="209" t="s">
        <v>758</v>
      </c>
      <c r="F492" s="209" t="s">
        <v>13177</v>
      </c>
      <c r="G492" s="209"/>
      <c r="H492" s="209" t="s">
        <v>1728</v>
      </c>
      <c r="I492" s="189" t="s">
        <v>1728</v>
      </c>
      <c r="J492" s="231" t="str">
        <f t="shared" si="18"/>
        <v>TinOMSA</v>
      </c>
      <c r="K492" s="231" t="str">
        <f t="shared" si="19"/>
        <v>TinOMSA</v>
      </c>
    </row>
    <row r="493" spans="1:11">
      <c r="A493" s="209" t="s">
        <v>1099</v>
      </c>
      <c r="B493" s="209" t="s">
        <v>13715</v>
      </c>
      <c r="C493" s="209" t="s">
        <v>13715</v>
      </c>
      <c r="D493" s="209" t="s">
        <v>2382</v>
      </c>
      <c r="E493" s="209" t="s">
        <v>758</v>
      </c>
      <c r="F493" s="209" t="s">
        <v>13177</v>
      </c>
      <c r="G493" s="209"/>
      <c r="H493" s="209" t="s">
        <v>1728</v>
      </c>
      <c r="I493" s="189" t="s">
        <v>1728</v>
      </c>
      <c r="J493" s="231" t="str">
        <f t="shared" si="18"/>
        <v>TinOperaciones Metalurgicas S.A.</v>
      </c>
      <c r="K493" s="231" t="str">
        <f t="shared" si="19"/>
        <v>TinOperaciones Metalurgicas S.A.</v>
      </c>
    </row>
    <row r="494" spans="1:11">
      <c r="A494" s="209" t="s">
        <v>1099</v>
      </c>
      <c r="B494" s="209" t="s">
        <v>13716</v>
      </c>
      <c r="C494" s="209" t="s">
        <v>13715</v>
      </c>
      <c r="D494" s="209" t="s">
        <v>2382</v>
      </c>
      <c r="E494" s="209" t="s">
        <v>758</v>
      </c>
      <c r="F494" s="209" t="s">
        <v>13177</v>
      </c>
      <c r="G494" s="209"/>
      <c r="H494" s="209" t="s">
        <v>1728</v>
      </c>
      <c r="I494" s="209" t="s">
        <v>1728</v>
      </c>
      <c r="J494" s="231" t="str">
        <f t="shared" si="18"/>
        <v>TinOperaciones Metalúrgicas S.A.</v>
      </c>
      <c r="K494" s="231" t="str">
        <f t="shared" si="19"/>
        <v>TinOperaciones Metalúrgicas S.A.</v>
      </c>
    </row>
    <row r="495" spans="1:11">
      <c r="A495" s="209" t="s">
        <v>1099</v>
      </c>
      <c r="B495" s="209" t="s">
        <v>15692</v>
      </c>
      <c r="C495" s="209" t="s">
        <v>15692</v>
      </c>
      <c r="D495" s="209" t="s">
        <v>2384</v>
      </c>
      <c r="E495" s="209" t="s">
        <v>15693</v>
      </c>
      <c r="F495" s="209" t="s">
        <v>13177</v>
      </c>
      <c r="G495" s="209"/>
      <c r="H495" s="209" t="s">
        <v>15699</v>
      </c>
      <c r="I495" s="209" t="s">
        <v>11870</v>
      </c>
      <c r="J495" s="231" t="str">
        <f t="shared" si="18"/>
        <v>TinP Kay Metal, Inc</v>
      </c>
      <c r="K495" s="231" t="str">
        <f t="shared" si="19"/>
        <v>TinP Kay Metal, Inc</v>
      </c>
    </row>
    <row r="496" spans="1:11">
      <c r="A496" s="209" t="s">
        <v>1099</v>
      </c>
      <c r="B496" s="209" t="s">
        <v>12881</v>
      </c>
      <c r="C496" s="209" t="s">
        <v>12881</v>
      </c>
      <c r="D496" s="209" t="s">
        <v>1083</v>
      </c>
      <c r="E496" s="209" t="s">
        <v>12882</v>
      </c>
      <c r="F496" s="209" t="s">
        <v>13177</v>
      </c>
      <c r="G496" s="209"/>
      <c r="H496" s="209" t="s">
        <v>8210</v>
      </c>
      <c r="I496" s="209" t="s">
        <v>8210</v>
      </c>
      <c r="J496" s="231" t="str">
        <f t="shared" si="18"/>
        <v>TinPongpipat Company Limited</v>
      </c>
      <c r="K496" s="231" t="str">
        <f t="shared" si="19"/>
        <v>TinPongpipat Company Limited</v>
      </c>
    </row>
    <row r="497" spans="1:11">
      <c r="A497" s="209" t="s">
        <v>1099</v>
      </c>
      <c r="B497" s="209" t="s">
        <v>13717</v>
      </c>
      <c r="C497" s="209" t="s">
        <v>13717</v>
      </c>
      <c r="D497" s="209" t="s">
        <v>1075</v>
      </c>
      <c r="E497" s="209" t="s">
        <v>13718</v>
      </c>
      <c r="F497" s="209" t="s">
        <v>13177</v>
      </c>
      <c r="G497" s="209"/>
      <c r="H497" s="209" t="s">
        <v>13737</v>
      </c>
      <c r="I497" s="209" t="s">
        <v>15379</v>
      </c>
      <c r="J497" s="231" t="str">
        <f t="shared" si="18"/>
        <v>TinPrecious Minerals and Smelting Limited</v>
      </c>
      <c r="K497" s="231" t="str">
        <f t="shared" si="19"/>
        <v>TinPrecious Minerals and Smelting Limited</v>
      </c>
    </row>
    <row r="498" spans="1:11">
      <c r="A498" s="209" t="s">
        <v>1099</v>
      </c>
      <c r="B498" s="209" t="s">
        <v>15694</v>
      </c>
      <c r="C498" s="209" t="s">
        <v>15694</v>
      </c>
      <c r="D498" s="209" t="s">
        <v>1074</v>
      </c>
      <c r="E498" s="209" t="s">
        <v>15695</v>
      </c>
      <c r="F498" s="209" t="s">
        <v>13177</v>
      </c>
      <c r="G498" s="209"/>
      <c r="H498" s="209" t="s">
        <v>15700</v>
      </c>
      <c r="I498" s="209" t="s">
        <v>12799</v>
      </c>
      <c r="J498" s="231" t="str">
        <f t="shared" si="18"/>
        <v>TinPT Arsed Indonesia</v>
      </c>
      <c r="K498" s="231" t="str">
        <f t="shared" si="19"/>
        <v>TinPT Arsed Indonesia</v>
      </c>
    </row>
    <row r="499" spans="1:11">
      <c r="A499" s="209" t="s">
        <v>1099</v>
      </c>
      <c r="B499" s="209" t="s">
        <v>1367</v>
      </c>
      <c r="C499" s="209" t="s">
        <v>1367</v>
      </c>
      <c r="D499" s="209" t="s">
        <v>1074</v>
      </c>
      <c r="E499" s="209" t="s">
        <v>1368</v>
      </c>
      <c r="F499" s="209" t="s">
        <v>13177</v>
      </c>
      <c r="G499" s="209"/>
      <c r="H499" s="209" t="s">
        <v>1726</v>
      </c>
      <c r="I499" s="209" t="s">
        <v>12799</v>
      </c>
      <c r="J499" s="231" t="str">
        <f t="shared" si="18"/>
        <v>TinPT ATD Makmur Mandiri Jaya</v>
      </c>
      <c r="K499" s="231" t="str">
        <f t="shared" si="19"/>
        <v>TinPT ATD Makmur Mandiri Jaya</v>
      </c>
    </row>
    <row r="500" spans="1:11">
      <c r="A500" s="209" t="s">
        <v>1099</v>
      </c>
      <c r="B500" s="209" t="s">
        <v>15349</v>
      </c>
      <c r="C500" s="209" t="s">
        <v>15349</v>
      </c>
      <c r="D500" s="209" t="s">
        <v>1074</v>
      </c>
      <c r="E500" s="209" t="s">
        <v>15350</v>
      </c>
      <c r="F500" s="209" t="s">
        <v>13177</v>
      </c>
      <c r="G500" s="209"/>
      <c r="H500" s="209" t="s">
        <v>15353</v>
      </c>
      <c r="I500" s="209" t="s">
        <v>12799</v>
      </c>
      <c r="J500" s="231" t="str">
        <f t="shared" si="18"/>
        <v>TinPT Bangka Prima Tin</v>
      </c>
      <c r="K500" s="231" t="str">
        <f t="shared" si="19"/>
        <v>TinPT Bangka Prima Tin</v>
      </c>
    </row>
    <row r="501" spans="1:11">
      <c r="A501" s="209" t="s">
        <v>1099</v>
      </c>
      <c r="B501" s="209" t="s">
        <v>15306</v>
      </c>
      <c r="C501" s="209" t="s">
        <v>15306</v>
      </c>
      <c r="D501" s="209" t="s">
        <v>1074</v>
      </c>
      <c r="E501" s="209" t="s">
        <v>15307</v>
      </c>
      <c r="F501" s="209" t="s">
        <v>13177</v>
      </c>
      <c r="G501" s="209"/>
      <c r="H501" s="209" t="s">
        <v>15308</v>
      </c>
      <c r="I501" s="209" t="s">
        <v>1748</v>
      </c>
      <c r="J501" s="231" t="str">
        <f t="shared" si="18"/>
        <v>TinPT Cipta Persada Mulia</v>
      </c>
      <c r="K501" s="231" t="str">
        <f t="shared" si="19"/>
        <v>TinPT Cipta Persada Mulia</v>
      </c>
    </row>
    <row r="502" spans="1:11">
      <c r="A502" s="209" t="s">
        <v>1099</v>
      </c>
      <c r="B502" s="209" t="s">
        <v>610</v>
      </c>
      <c r="C502" s="209" t="s">
        <v>610</v>
      </c>
      <c r="D502" s="209" t="s">
        <v>1074</v>
      </c>
      <c r="E502" s="209" t="s">
        <v>759</v>
      </c>
      <c r="F502" s="209" t="s">
        <v>13177</v>
      </c>
      <c r="G502" s="209"/>
      <c r="H502" s="209" t="s">
        <v>1726</v>
      </c>
      <c r="I502" s="209" t="s">
        <v>12799</v>
      </c>
      <c r="J502" s="231" t="str">
        <f t="shared" si="18"/>
        <v>TinPT Mitra Stania Prima</v>
      </c>
      <c r="K502" s="231" t="str">
        <f t="shared" si="19"/>
        <v>TinPT Mitra Stania Prima</v>
      </c>
    </row>
    <row r="503" spans="1:11">
      <c r="A503" s="209" t="s">
        <v>1099</v>
      </c>
      <c r="B503" s="209" t="s">
        <v>13761</v>
      </c>
      <c r="C503" s="209" t="s">
        <v>13761</v>
      </c>
      <c r="D503" s="209" t="s">
        <v>1074</v>
      </c>
      <c r="E503" s="209" t="s">
        <v>13775</v>
      </c>
      <c r="F503" s="209" t="s">
        <v>13177</v>
      </c>
      <c r="G503" s="209"/>
      <c r="H503" s="209" t="s">
        <v>14989</v>
      </c>
      <c r="I503" s="209" t="s">
        <v>12799</v>
      </c>
      <c r="J503" s="231" t="str">
        <f t="shared" si="18"/>
        <v>TinPT Mitra Sukses Globalindo</v>
      </c>
      <c r="K503" s="231" t="str">
        <f t="shared" si="19"/>
        <v>TinPT Mitra Sukses Globalindo</v>
      </c>
    </row>
    <row r="504" spans="1:11">
      <c r="A504" s="209" t="s">
        <v>1099</v>
      </c>
      <c r="B504" s="209" t="s">
        <v>15344</v>
      </c>
      <c r="C504" s="209" t="s">
        <v>15344</v>
      </c>
      <c r="D504" s="209" t="s">
        <v>1074</v>
      </c>
      <c r="E504" s="209" t="s">
        <v>15345</v>
      </c>
      <c r="F504" s="209" t="s">
        <v>13177</v>
      </c>
      <c r="G504" s="209"/>
      <c r="H504" s="209" t="s">
        <v>15351</v>
      </c>
      <c r="I504" s="209" t="s">
        <v>12799</v>
      </c>
      <c r="J504" s="231" t="str">
        <f t="shared" si="18"/>
        <v>TinPT Premium Tin Indonesia</v>
      </c>
      <c r="K504" s="231" t="str">
        <f t="shared" si="19"/>
        <v>TinPT Premium Tin Indonesia</v>
      </c>
    </row>
    <row r="505" spans="1:11">
      <c r="A505" s="209" t="s">
        <v>1099</v>
      </c>
      <c r="B505" s="209" t="s">
        <v>15713</v>
      </c>
      <c r="C505" s="209" t="s">
        <v>15713</v>
      </c>
      <c r="D505" s="209" t="s">
        <v>1074</v>
      </c>
      <c r="E505" s="209" t="s">
        <v>15714</v>
      </c>
      <c r="F505" s="209" t="s">
        <v>13177</v>
      </c>
      <c r="G505" s="209"/>
      <c r="H505" s="209" t="s">
        <v>14986</v>
      </c>
      <c r="I505" s="209" t="s">
        <v>12799</v>
      </c>
      <c r="J505" s="231" t="str">
        <f t="shared" si="18"/>
        <v>TinPT Prima Timah Utama</v>
      </c>
      <c r="K505" s="231" t="str">
        <f t="shared" si="19"/>
        <v>TinPT Prima Timah Utama</v>
      </c>
    </row>
    <row r="506" spans="1:11">
      <c r="A506" s="209" t="s">
        <v>1099</v>
      </c>
      <c r="B506" s="209" t="s">
        <v>15309</v>
      </c>
      <c r="C506" s="209" t="s">
        <v>15309</v>
      </c>
      <c r="D506" s="209" t="s">
        <v>1074</v>
      </c>
      <c r="E506" s="209" t="s">
        <v>15310</v>
      </c>
      <c r="F506" s="209" t="s">
        <v>13177</v>
      </c>
      <c r="G506" s="209"/>
      <c r="H506" s="209" t="s">
        <v>1726</v>
      </c>
      <c r="I506" s="209" t="s">
        <v>12799</v>
      </c>
      <c r="J506" s="231" t="str">
        <f t="shared" si="18"/>
        <v>TinPT Putera Sarana Shakti (PT PSS)</v>
      </c>
      <c r="K506" s="231" t="str">
        <f t="shared" si="19"/>
        <v>TinPT Putera Sarana Shakti (PT PSS)</v>
      </c>
    </row>
    <row r="507" spans="1:11">
      <c r="A507" s="209" t="s">
        <v>1099</v>
      </c>
      <c r="B507" s="209" t="s">
        <v>15624</v>
      </c>
      <c r="C507" s="209" t="s">
        <v>15624</v>
      </c>
      <c r="D507" s="209" t="s">
        <v>1074</v>
      </c>
      <c r="E507" s="209" t="s">
        <v>15625</v>
      </c>
      <c r="F507" s="209" t="s">
        <v>13177</v>
      </c>
      <c r="G507" s="209"/>
      <c r="H507" s="209" t="s">
        <v>14986</v>
      </c>
      <c r="I507" s="209" t="s">
        <v>12799</v>
      </c>
      <c r="J507" s="231" t="str">
        <f t="shared" si="18"/>
        <v>TinPT Rajehan Ariq</v>
      </c>
      <c r="K507" s="231" t="str">
        <f t="shared" si="19"/>
        <v>TinPT Rajehan Ariq</v>
      </c>
    </row>
    <row r="508" spans="1:11">
      <c r="A508" s="209" t="s">
        <v>1099</v>
      </c>
      <c r="B508" s="209" t="s">
        <v>1001</v>
      </c>
      <c r="C508" s="209" t="s">
        <v>13714</v>
      </c>
      <c r="D508" s="209" t="s">
        <v>1074</v>
      </c>
      <c r="E508" s="209" t="s">
        <v>777</v>
      </c>
      <c r="F508" s="209" t="s">
        <v>13177</v>
      </c>
      <c r="G508" s="209"/>
      <c r="H508" s="209" t="s">
        <v>1749</v>
      </c>
      <c r="I508" s="209" t="s">
        <v>6016</v>
      </c>
      <c r="J508" s="231" t="str">
        <f t="shared" si="18"/>
        <v>TinPT Tambang Timah</v>
      </c>
      <c r="K508" s="231" t="str">
        <f t="shared" si="19"/>
        <v>TinPT Tambang Timah</v>
      </c>
    </row>
    <row r="509" spans="1:11">
      <c r="A509" s="209" t="s">
        <v>1099</v>
      </c>
      <c r="B509" s="209" t="s">
        <v>13714</v>
      </c>
      <c r="C509" s="209" t="s">
        <v>13714</v>
      </c>
      <c r="D509" s="209" t="s">
        <v>1074</v>
      </c>
      <c r="E509" s="209" t="s">
        <v>777</v>
      </c>
      <c r="F509" s="209" t="s">
        <v>13177</v>
      </c>
      <c r="G509" s="209"/>
      <c r="H509" s="209" t="s">
        <v>1749</v>
      </c>
      <c r="I509" s="209" t="s">
        <v>6016</v>
      </c>
      <c r="J509" s="231" t="str">
        <f t="shared" si="18"/>
        <v>TinPT Timah Tbk Kundur</v>
      </c>
      <c r="K509" s="231" t="str">
        <f t="shared" si="19"/>
        <v>TinPT Timah Tbk Kundur</v>
      </c>
    </row>
    <row r="510" spans="1:11">
      <c r="A510" s="209" t="s">
        <v>1099</v>
      </c>
      <c r="B510" s="209" t="s">
        <v>13713</v>
      </c>
      <c r="C510" s="209" t="s">
        <v>13713</v>
      </c>
      <c r="D510" s="209" t="s">
        <v>1074</v>
      </c>
      <c r="E510" s="209" t="s">
        <v>760</v>
      </c>
      <c r="F510" s="209" t="s">
        <v>13177</v>
      </c>
      <c r="G510" s="209"/>
      <c r="H510" s="209" t="s">
        <v>1751</v>
      </c>
      <c r="I510" s="209" t="s">
        <v>12799</v>
      </c>
      <c r="J510" s="231" t="str">
        <f t="shared" si="18"/>
        <v>TinPT Timah Tbk Mentok</v>
      </c>
      <c r="K510" s="231" t="str">
        <f t="shared" si="19"/>
        <v>TinPT Timah Tbk Mentok</v>
      </c>
    </row>
    <row r="511" spans="1:11">
      <c r="A511" s="209" t="s">
        <v>1099</v>
      </c>
      <c r="B511" s="209" t="s">
        <v>2479</v>
      </c>
      <c r="C511" s="209" t="s">
        <v>12381</v>
      </c>
      <c r="D511" s="209" t="s">
        <v>1065</v>
      </c>
      <c r="E511" s="209" t="s">
        <v>1771</v>
      </c>
      <c r="F511" s="209" t="s">
        <v>13177</v>
      </c>
      <c r="G511" s="209"/>
      <c r="H511" s="209" t="s">
        <v>1683</v>
      </c>
      <c r="I511" s="209" t="s">
        <v>1717</v>
      </c>
      <c r="J511" s="231" t="str">
        <f t="shared" si="18"/>
        <v>TinResind Ind e Com Ltda.</v>
      </c>
      <c r="K511" s="231" t="str">
        <f t="shared" si="19"/>
        <v>TinResind Ind e Com Ltda.</v>
      </c>
    </row>
    <row r="512" spans="1:11">
      <c r="A512" s="209" t="s">
        <v>1099</v>
      </c>
      <c r="B512" s="209" t="s">
        <v>12381</v>
      </c>
      <c r="C512" s="209" t="s">
        <v>12381</v>
      </c>
      <c r="D512" s="209" t="s">
        <v>1065</v>
      </c>
      <c r="E512" s="209" t="s">
        <v>1771</v>
      </c>
      <c r="F512" s="209" t="s">
        <v>13177</v>
      </c>
      <c r="G512" s="209"/>
      <c r="H512" s="209" t="s">
        <v>1683</v>
      </c>
      <c r="I512" s="209" t="s">
        <v>1717</v>
      </c>
      <c r="J512" s="231" t="str">
        <f t="shared" si="18"/>
        <v>TinResind Industria e Comercio Ltda.</v>
      </c>
      <c r="K512" s="231" t="str">
        <f t="shared" si="19"/>
        <v>TinResind Industria e Comercio Ltda.</v>
      </c>
    </row>
    <row r="513" spans="1:11">
      <c r="A513" s="209" t="s">
        <v>1099</v>
      </c>
      <c r="B513" s="209" t="s">
        <v>2170</v>
      </c>
      <c r="C513" s="209" t="s">
        <v>12381</v>
      </c>
      <c r="D513" s="209" t="s">
        <v>1065</v>
      </c>
      <c r="E513" s="209" t="s">
        <v>1771</v>
      </c>
      <c r="F513" s="209" t="s">
        <v>13177</v>
      </c>
      <c r="G513" s="209"/>
      <c r="H513" s="209" t="s">
        <v>1683</v>
      </c>
      <c r="I513" s="209" t="s">
        <v>1717</v>
      </c>
      <c r="J513" s="231" t="str">
        <f t="shared" si="18"/>
        <v>TinResind Indústria e Comércio Ltda.</v>
      </c>
      <c r="K513" s="231" t="str">
        <f t="shared" si="19"/>
        <v>TinResind Indústria e Comércio Ltda.</v>
      </c>
    </row>
    <row r="514" spans="1:11">
      <c r="A514" s="209" t="s">
        <v>1099</v>
      </c>
      <c r="B514" s="209" t="s">
        <v>15636</v>
      </c>
      <c r="C514" s="209" t="s">
        <v>15636</v>
      </c>
      <c r="D514" s="209" t="s">
        <v>1075</v>
      </c>
      <c r="E514" s="209" t="s">
        <v>15637</v>
      </c>
      <c r="F514" s="209" t="s">
        <v>13177</v>
      </c>
      <c r="G514" s="209"/>
      <c r="H514" s="209" t="s">
        <v>15646</v>
      </c>
      <c r="I514" s="209" t="s">
        <v>15381</v>
      </c>
      <c r="J514" s="231" t="str">
        <f t="shared" si="18"/>
        <v>TinRIKAYAA GREENTECH PRIVATE LIMITED</v>
      </c>
      <c r="K514" s="231" t="str">
        <f t="shared" si="19"/>
        <v>TinRIKAYAA GREENTECH PRIVATE LIMITED</v>
      </c>
    </row>
    <row r="515" spans="1:11">
      <c r="A515" s="209" t="s">
        <v>1099</v>
      </c>
      <c r="B515" s="209" t="s">
        <v>761</v>
      </c>
      <c r="C515" s="209" t="s">
        <v>761</v>
      </c>
      <c r="D515" s="209" t="s">
        <v>2383</v>
      </c>
      <c r="E515" s="209" t="s">
        <v>762</v>
      </c>
      <c r="F515" s="209" t="s">
        <v>13177</v>
      </c>
      <c r="G515" s="209"/>
      <c r="H515" s="209" t="s">
        <v>13738</v>
      </c>
      <c r="I515" s="209" t="s">
        <v>1665</v>
      </c>
      <c r="J515" s="231" t="str">
        <f t="shared" si="18"/>
        <v>TinRui Da Hung</v>
      </c>
      <c r="K515" s="231" t="str">
        <f t="shared" si="19"/>
        <v>TinRui Da Hung</v>
      </c>
    </row>
    <row r="516" spans="1:11">
      <c r="A516" s="209" t="s">
        <v>1099</v>
      </c>
      <c r="B516" s="209" t="s">
        <v>2187</v>
      </c>
      <c r="C516" s="209" t="s">
        <v>15303</v>
      </c>
      <c r="D516" s="209" t="s">
        <v>1069</v>
      </c>
      <c r="E516" s="209" t="s">
        <v>766</v>
      </c>
      <c r="F516" s="209" t="s">
        <v>13177</v>
      </c>
      <c r="G516" s="209"/>
      <c r="H516" s="209" t="s">
        <v>2398</v>
      </c>
      <c r="I516" s="209" t="s">
        <v>13540</v>
      </c>
      <c r="J516" s="231" t="str">
        <f t="shared" si="18"/>
        <v>TinSmelting Branch of Yunnan Tin Company Ltd</v>
      </c>
      <c r="K516" s="231" t="str">
        <f t="shared" si="19"/>
        <v>TinSmelting Branch of Yunnan Tin Company Ltd</v>
      </c>
    </row>
    <row r="517" spans="1:11">
      <c r="A517" s="209" t="s">
        <v>1099</v>
      </c>
      <c r="B517" s="209" t="s">
        <v>2482</v>
      </c>
      <c r="C517" s="209" t="s">
        <v>2482</v>
      </c>
      <c r="D517" s="209" t="s">
        <v>1065</v>
      </c>
      <c r="E517" s="209" t="s">
        <v>2483</v>
      </c>
      <c r="F517" s="209" t="s">
        <v>13177</v>
      </c>
      <c r="G517" s="209"/>
      <c r="H517" s="209" t="s">
        <v>2491</v>
      </c>
      <c r="I517" s="209" t="s">
        <v>1640</v>
      </c>
      <c r="J517" s="231" t="str">
        <f t="shared" si="18"/>
        <v>TinSuper Ligas</v>
      </c>
      <c r="K517" s="231" t="str">
        <f t="shared" si="19"/>
        <v>TinSuper Ligas</v>
      </c>
    </row>
    <row r="518" spans="1:11">
      <c r="A518" s="209" t="s">
        <v>1099</v>
      </c>
      <c r="B518" s="209" t="s">
        <v>15638</v>
      </c>
      <c r="C518" s="209" t="s">
        <v>15638</v>
      </c>
      <c r="D518" s="209" t="s">
        <v>1077</v>
      </c>
      <c r="E518" s="209" t="s">
        <v>15639</v>
      </c>
      <c r="F518" s="209" t="s">
        <v>13177</v>
      </c>
      <c r="G518" s="209"/>
      <c r="H518" s="209" t="s">
        <v>1593</v>
      </c>
      <c r="I518" s="209" t="s">
        <v>6659</v>
      </c>
      <c r="J518" s="231" t="str">
        <f t="shared" si="18"/>
        <v>TinTakehara PVD Materials Plant / PVD Materials Division of MITSUI MINING &amp; SMELTING CO., LTD.</v>
      </c>
      <c r="K518" s="231" t="str">
        <f t="shared" si="19"/>
        <v>TinTakehara PVD Materials Plant / PVD Materials Division of MITSUI MINING &amp; SMELTING CO., LTD.</v>
      </c>
    </row>
    <row r="519" spans="1:11">
      <c r="A519" s="209" t="s">
        <v>1099</v>
      </c>
      <c r="B519" s="209" t="s">
        <v>40</v>
      </c>
      <c r="C519" s="209" t="s">
        <v>1000</v>
      </c>
      <c r="D519" s="209" t="s">
        <v>859</v>
      </c>
      <c r="E519" s="209" t="s">
        <v>763</v>
      </c>
      <c r="F519" s="209" t="s">
        <v>13177</v>
      </c>
      <c r="G519" s="209"/>
      <c r="H519" s="209" t="s">
        <v>1752</v>
      </c>
      <c r="I519" s="209" t="s">
        <v>1753</v>
      </c>
      <c r="J519" s="231" t="str">
        <f t="shared" si="18"/>
        <v>TinThai Solder Industry Corp., Ltd.</v>
      </c>
      <c r="K519" s="231" t="str">
        <f t="shared" si="19"/>
        <v>TinThai Solder Industry Corp., Ltd.</v>
      </c>
    </row>
    <row r="520" spans="1:11">
      <c r="A520" s="209" t="s">
        <v>1099</v>
      </c>
      <c r="B520" s="209" t="s">
        <v>1754</v>
      </c>
      <c r="C520" s="209" t="s">
        <v>1000</v>
      </c>
      <c r="D520" s="209" t="s">
        <v>859</v>
      </c>
      <c r="E520" s="209" t="s">
        <v>763</v>
      </c>
      <c r="F520" s="209" t="s">
        <v>13177</v>
      </c>
      <c r="G520" s="209"/>
      <c r="H520" s="209" t="s">
        <v>1752</v>
      </c>
      <c r="I520" s="209" t="s">
        <v>1753</v>
      </c>
      <c r="J520" s="231" t="str">
        <f t="shared" si="18"/>
        <v>TinThailand Smelting &amp; Refining Co Ltd</v>
      </c>
      <c r="K520" s="231" t="str">
        <f t="shared" si="19"/>
        <v>TinThailand Smelting &amp; Refining Co Ltd</v>
      </c>
    </row>
    <row r="521" spans="1:11">
      <c r="A521" s="209" t="s">
        <v>1099</v>
      </c>
      <c r="B521" s="209" t="s">
        <v>1000</v>
      </c>
      <c r="C521" s="209" t="s">
        <v>1000</v>
      </c>
      <c r="D521" s="209" t="s">
        <v>859</v>
      </c>
      <c r="E521" s="209" t="s">
        <v>763</v>
      </c>
      <c r="F521" s="209" t="s">
        <v>13177</v>
      </c>
      <c r="G521" s="209"/>
      <c r="H521" s="209" t="s">
        <v>1752</v>
      </c>
      <c r="I521" s="209" t="s">
        <v>1753</v>
      </c>
      <c r="J521" s="231" t="str">
        <f t="shared" si="18"/>
        <v>TinThaisarco</v>
      </c>
      <c r="K521" s="231" t="str">
        <f t="shared" si="19"/>
        <v>TinThaisarco</v>
      </c>
    </row>
    <row r="522" spans="1:11">
      <c r="A522" s="209" t="s">
        <v>1099</v>
      </c>
      <c r="B522" s="209" t="s">
        <v>1757</v>
      </c>
      <c r="C522" s="209" t="s">
        <v>1755</v>
      </c>
      <c r="D522" s="209" t="s">
        <v>1069</v>
      </c>
      <c r="E522" s="209" t="s">
        <v>1756</v>
      </c>
      <c r="F522" s="209" t="s">
        <v>13177</v>
      </c>
      <c r="G522" s="209"/>
      <c r="H522" s="209" t="s">
        <v>2398</v>
      </c>
      <c r="I522" s="209" t="s">
        <v>13540</v>
      </c>
      <c r="J522" s="231" t="str">
        <f t="shared" si="18"/>
        <v>TinThe Gejiu cloud new colored electrolytic</v>
      </c>
      <c r="K522" s="231" t="str">
        <f t="shared" si="19"/>
        <v>TinThe Gejiu cloud new colored electrolytic</v>
      </c>
    </row>
    <row r="523" spans="1:11">
      <c r="A523" s="209" t="s">
        <v>1099</v>
      </c>
      <c r="B523" s="209" t="s">
        <v>41</v>
      </c>
      <c r="C523" s="209" t="s">
        <v>15303</v>
      </c>
      <c r="D523" s="209" t="s">
        <v>1069</v>
      </c>
      <c r="E523" s="209" t="s">
        <v>766</v>
      </c>
      <c r="F523" s="209" t="s">
        <v>13177</v>
      </c>
      <c r="G523" s="209"/>
      <c r="H523" s="209" t="s">
        <v>2398</v>
      </c>
      <c r="I523" s="209" t="s">
        <v>13540</v>
      </c>
      <c r="J523" s="231" t="str">
        <f t="shared" si="18"/>
        <v>TinTin Products Manufacturing Co.LTD. of YTCL</v>
      </c>
      <c r="K523" s="231" t="str">
        <f t="shared" si="19"/>
        <v>TinTin Products Manufacturing Co.LTD. of YTCL</v>
      </c>
    </row>
    <row r="524" spans="1:11">
      <c r="A524" s="209" t="s">
        <v>1099</v>
      </c>
      <c r="B524" s="209" t="s">
        <v>15303</v>
      </c>
      <c r="C524" s="209" t="s">
        <v>15303</v>
      </c>
      <c r="D524" s="209" t="s">
        <v>1069</v>
      </c>
      <c r="E524" s="209" t="s">
        <v>766</v>
      </c>
      <c r="F524" s="209" t="s">
        <v>13177</v>
      </c>
      <c r="G524" s="209"/>
      <c r="H524" s="209" t="s">
        <v>2398</v>
      </c>
      <c r="I524" s="189" t="s">
        <v>13540</v>
      </c>
      <c r="J524" s="231" t="str">
        <f t="shared" si="18"/>
        <v>TinTin Smelting Branch of Yunnan Tin Co., Ltd.</v>
      </c>
      <c r="K524" s="231" t="str">
        <f t="shared" si="19"/>
        <v>TinTin Smelting Branch of Yunnan Tin Co., Ltd.</v>
      </c>
    </row>
    <row r="525" spans="1:11">
      <c r="A525" s="209" t="s">
        <v>1099</v>
      </c>
      <c r="B525" s="209" t="s">
        <v>13121</v>
      </c>
      <c r="C525" s="209" t="s">
        <v>13121</v>
      </c>
      <c r="D525" s="209" t="s">
        <v>2384</v>
      </c>
      <c r="E525" s="209" t="s">
        <v>13122</v>
      </c>
      <c r="F525" s="209" t="s">
        <v>13177</v>
      </c>
      <c r="G525" s="209"/>
      <c r="H525" s="209" t="s">
        <v>13123</v>
      </c>
      <c r="I525" s="189" t="s">
        <v>1699</v>
      </c>
      <c r="J525" s="231" t="str">
        <f t="shared" si="18"/>
        <v>TinTin Technology &amp; Refining</v>
      </c>
      <c r="K525" s="231" t="str">
        <f t="shared" si="19"/>
        <v>TinTin Technology &amp; Refining</v>
      </c>
    </row>
    <row r="526" spans="1:11">
      <c r="A526" s="209" t="s">
        <v>1099</v>
      </c>
      <c r="B526" s="209" t="s">
        <v>1742</v>
      </c>
      <c r="C526" s="209" t="s">
        <v>12377</v>
      </c>
      <c r="D526" s="209" t="s">
        <v>1065</v>
      </c>
      <c r="E526" s="209" t="s">
        <v>753</v>
      </c>
      <c r="F526" s="209" t="s">
        <v>13177</v>
      </c>
      <c r="G526" s="209"/>
      <c r="H526" s="209" t="s">
        <v>15698</v>
      </c>
      <c r="I526" s="189" t="s">
        <v>1640</v>
      </c>
      <c r="J526" s="231" t="str">
        <f t="shared" si="18"/>
        <v>TinToboca/ Paranapenema</v>
      </c>
      <c r="K526" s="231" t="str">
        <f t="shared" si="19"/>
        <v>TinToboca/ Paranapenema</v>
      </c>
    </row>
    <row r="527" spans="1:11">
      <c r="A527" s="209" t="s">
        <v>1099</v>
      </c>
      <c r="B527" s="209" t="s">
        <v>1768</v>
      </c>
      <c r="C527" s="209" t="s">
        <v>1768</v>
      </c>
      <c r="D527" s="209" t="s">
        <v>863</v>
      </c>
      <c r="E527" s="209" t="s">
        <v>1769</v>
      </c>
      <c r="F527" s="209" t="s">
        <v>13177</v>
      </c>
      <c r="G527" s="209"/>
      <c r="H527" s="209" t="s">
        <v>1770</v>
      </c>
      <c r="I527" s="189" t="s">
        <v>12103</v>
      </c>
      <c r="J527" s="231" t="str">
        <f t="shared" si="18"/>
        <v>TinTuyen Quang Non-Ferrous Metals Joint Stock Company</v>
      </c>
      <c r="K527" s="231" t="str">
        <f t="shared" si="19"/>
        <v>TinTuyen Quang Non-Ferrous Metals Joint Stock Company</v>
      </c>
    </row>
    <row r="528" spans="1:11">
      <c r="A528" s="209" t="s">
        <v>1099</v>
      </c>
      <c r="B528" s="209" t="s">
        <v>2188</v>
      </c>
      <c r="C528" s="209" t="s">
        <v>13714</v>
      </c>
      <c r="D528" s="209" t="s">
        <v>1074</v>
      </c>
      <c r="E528" s="209" t="s">
        <v>777</v>
      </c>
      <c r="F528" s="209" t="s">
        <v>13177</v>
      </c>
      <c r="G528" s="209"/>
      <c r="H528" s="209" t="s">
        <v>1749</v>
      </c>
      <c r="I528" s="209" t="s">
        <v>6016</v>
      </c>
      <c r="J528" s="231" t="str">
        <f t="shared" si="18"/>
        <v>TinUnit Timah Kundur PT Tambang</v>
      </c>
      <c r="K528" s="231" t="str">
        <f t="shared" si="19"/>
        <v>TinUnit Timah Kundur PT Tambang</v>
      </c>
    </row>
    <row r="529" spans="1:11">
      <c r="A529" s="209" t="s">
        <v>1099</v>
      </c>
      <c r="B529" s="209" t="s">
        <v>14964</v>
      </c>
      <c r="C529" s="209" t="s">
        <v>14964</v>
      </c>
      <c r="D529" s="209" t="s">
        <v>863</v>
      </c>
      <c r="E529" s="209" t="s">
        <v>14965</v>
      </c>
      <c r="F529" s="209" t="s">
        <v>13177</v>
      </c>
      <c r="G529" s="209"/>
      <c r="H529" s="209" t="s">
        <v>14988</v>
      </c>
      <c r="I529" s="209" t="s">
        <v>12119</v>
      </c>
      <c r="J529" s="231" t="str">
        <f t="shared" si="18"/>
        <v>TinVQB Mineral and Trading Group JSC</v>
      </c>
      <c r="K529" s="231" t="str">
        <f t="shared" si="19"/>
        <v>TinVQB Mineral and Trading Group JSC</v>
      </c>
    </row>
    <row r="530" spans="1:11">
      <c r="A530" s="209" t="s">
        <v>1099</v>
      </c>
      <c r="B530" s="209" t="s">
        <v>2484</v>
      </c>
      <c r="C530" s="209" t="s">
        <v>2484</v>
      </c>
      <c r="D530" s="209" t="s">
        <v>1065</v>
      </c>
      <c r="E530" s="209" t="s">
        <v>764</v>
      </c>
      <c r="F530" s="209" t="s">
        <v>13177</v>
      </c>
      <c r="G530" s="209"/>
      <c r="H530" s="209" t="s">
        <v>1725</v>
      </c>
      <c r="I530" s="209" t="s">
        <v>1729</v>
      </c>
      <c r="J530" s="231" t="str">
        <f t="shared" si="18"/>
        <v>TinWhite Solder Metalurgia e Mineracao Ltda.</v>
      </c>
      <c r="K530" s="231" t="str">
        <f t="shared" si="19"/>
        <v>TinWhite Solder Metalurgia e Mineracao Ltda.</v>
      </c>
    </row>
    <row r="531" spans="1:11">
      <c r="A531" s="209" t="s">
        <v>1099</v>
      </c>
      <c r="B531" s="209" t="s">
        <v>47</v>
      </c>
      <c r="C531" s="209" t="s">
        <v>2484</v>
      </c>
      <c r="D531" s="209" t="s">
        <v>1065</v>
      </c>
      <c r="E531" s="209" t="s">
        <v>764</v>
      </c>
      <c r="F531" s="209" t="s">
        <v>13177</v>
      </c>
      <c r="G531" s="209"/>
      <c r="H531" s="209" t="s">
        <v>1725</v>
      </c>
      <c r="I531" s="209" t="s">
        <v>1729</v>
      </c>
      <c r="J531" s="231" t="str">
        <f t="shared" ref="J531:J594" si="20">A531&amp;B531</f>
        <v>TinWhite Solder Metalurgia e Mineração Ltda.</v>
      </c>
      <c r="K531" s="231" t="str">
        <f t="shared" ref="K531:K594" si="21">A531&amp;B531</f>
        <v>TinWhite Solder Metalurgia e Mineração Ltda.</v>
      </c>
    </row>
    <row r="532" spans="1:11">
      <c r="A532" s="209" t="s">
        <v>1099</v>
      </c>
      <c r="B532" s="209" t="s">
        <v>1759</v>
      </c>
      <c r="C532" s="209" t="s">
        <v>2484</v>
      </c>
      <c r="D532" s="209" t="s">
        <v>1065</v>
      </c>
      <c r="E532" s="209" t="s">
        <v>764</v>
      </c>
      <c r="F532" s="209" t="s">
        <v>13177</v>
      </c>
      <c r="G532" s="209"/>
      <c r="H532" s="209" t="s">
        <v>1725</v>
      </c>
      <c r="I532" s="209" t="s">
        <v>1729</v>
      </c>
      <c r="J532" s="231" t="str">
        <f t="shared" si="20"/>
        <v>TinWhite Solder Metalurgica</v>
      </c>
      <c r="K532" s="231" t="str">
        <f t="shared" si="21"/>
        <v>TinWhite Solder Metalurgica</v>
      </c>
    </row>
    <row r="533" spans="1:11">
      <c r="A533" s="209" t="s">
        <v>1099</v>
      </c>
      <c r="B533" s="209" t="s">
        <v>15640</v>
      </c>
      <c r="C533" s="209" t="s">
        <v>15640</v>
      </c>
      <c r="D533" s="209" t="s">
        <v>861</v>
      </c>
      <c r="E533" s="209" t="s">
        <v>15641</v>
      </c>
      <c r="F533" s="209" t="s">
        <v>13177</v>
      </c>
      <c r="G533" s="209"/>
      <c r="H533" s="209" t="s">
        <v>11805</v>
      </c>
      <c r="I533" s="209" t="s">
        <v>4779</v>
      </c>
      <c r="J533" s="231" t="str">
        <f t="shared" si="20"/>
        <v>TinWoodcross Smelting Company Limited</v>
      </c>
      <c r="K533" s="231" t="str">
        <f t="shared" si="21"/>
        <v>TinWoodcross Smelting Company Limited</v>
      </c>
    </row>
    <row r="534" spans="1:11">
      <c r="A534" s="209" t="s">
        <v>1099</v>
      </c>
      <c r="B534" s="209" t="s">
        <v>1738</v>
      </c>
      <c r="C534" s="209" t="s">
        <v>1293</v>
      </c>
      <c r="D534" s="209" t="s">
        <v>1069</v>
      </c>
      <c r="E534" s="209" t="s">
        <v>751</v>
      </c>
      <c r="F534" s="209" t="s">
        <v>13177</v>
      </c>
      <c r="G534" s="209"/>
      <c r="H534" s="209" t="s">
        <v>1734</v>
      </c>
      <c r="I534" s="209" t="s">
        <v>13515</v>
      </c>
      <c r="J534" s="231" t="str">
        <f t="shared" si="20"/>
        <v>TinXiHai - Liuzhou China Tin Group Co ltd</v>
      </c>
      <c r="K534" s="231" t="str">
        <f t="shared" si="21"/>
        <v>TinXiHai - Liuzhou China Tin Group Co ltd</v>
      </c>
    </row>
    <row r="535" spans="1:11">
      <c r="A535" s="209" t="s">
        <v>1099</v>
      </c>
      <c r="B535" s="209" t="s">
        <v>992</v>
      </c>
      <c r="C535" s="209" t="s">
        <v>15303</v>
      </c>
      <c r="D535" s="209" t="s">
        <v>1069</v>
      </c>
      <c r="E535" s="209" t="s">
        <v>766</v>
      </c>
      <c r="F535" s="209" t="s">
        <v>13177</v>
      </c>
      <c r="G535" s="209"/>
      <c r="H535" s="209" t="s">
        <v>2398</v>
      </c>
      <c r="I535" s="209" t="s">
        <v>13540</v>
      </c>
      <c r="J535" s="231" t="str">
        <f t="shared" si="20"/>
        <v>TinYTCL</v>
      </c>
      <c r="K535" s="231" t="str">
        <f t="shared" si="21"/>
        <v>TinYTCL</v>
      </c>
    </row>
    <row r="536" spans="1:11">
      <c r="A536" s="209" t="s">
        <v>1099</v>
      </c>
      <c r="B536" s="209" t="s">
        <v>1758</v>
      </c>
      <c r="C536" s="209" t="s">
        <v>1755</v>
      </c>
      <c r="D536" s="209" t="s">
        <v>1069</v>
      </c>
      <c r="E536" s="209" t="s">
        <v>1756</v>
      </c>
      <c r="F536" s="209" t="s">
        <v>13177</v>
      </c>
      <c r="G536" s="209"/>
      <c r="H536" s="209" t="s">
        <v>2398</v>
      </c>
      <c r="I536" s="209" t="s">
        <v>13540</v>
      </c>
      <c r="J536" s="231" t="str">
        <f t="shared" si="20"/>
        <v>TinYunan Gejiu Yunxin Electrolyze Limited</v>
      </c>
      <c r="K536" s="231" t="str">
        <f t="shared" si="21"/>
        <v>TinYunan Gejiu Yunxin Electrolyze Limited</v>
      </c>
    </row>
    <row r="537" spans="1:11">
      <c r="A537" s="209" t="s">
        <v>1099</v>
      </c>
      <c r="B537" s="209" t="s">
        <v>1760</v>
      </c>
      <c r="C537" s="209" t="s">
        <v>2120</v>
      </c>
      <c r="D537" s="209" t="s">
        <v>1069</v>
      </c>
      <c r="E537" s="209" t="s">
        <v>765</v>
      </c>
      <c r="F537" s="209" t="s">
        <v>13177</v>
      </c>
      <c r="G537" s="209"/>
      <c r="H537" s="209" t="s">
        <v>2398</v>
      </c>
      <c r="I537" s="189" t="s">
        <v>13540</v>
      </c>
      <c r="J537" s="231" t="str">
        <f t="shared" si="20"/>
        <v>TinYunnan Adventure Co., Ltd.</v>
      </c>
      <c r="K537" s="231" t="str">
        <f t="shared" si="21"/>
        <v>TinYunnan Adventure Co., Ltd.</v>
      </c>
    </row>
    <row r="538" spans="1:11">
      <c r="A538" s="209" t="s">
        <v>1099</v>
      </c>
      <c r="B538" s="209" t="s">
        <v>2189</v>
      </c>
      <c r="C538" s="209" t="s">
        <v>2120</v>
      </c>
      <c r="D538" s="209" t="s">
        <v>1069</v>
      </c>
      <c r="E538" s="209" t="s">
        <v>765</v>
      </c>
      <c r="F538" s="209" t="s">
        <v>13177</v>
      </c>
      <c r="G538" s="209"/>
      <c r="H538" s="209" t="s">
        <v>2398</v>
      </c>
      <c r="I538" s="189" t="s">
        <v>13540</v>
      </c>
      <c r="J538" s="231" t="str">
        <f t="shared" si="20"/>
        <v>TinYunnan Chengfeng</v>
      </c>
      <c r="K538" s="231" t="str">
        <f t="shared" si="21"/>
        <v>TinYunnan Chengfeng</v>
      </c>
    </row>
    <row r="539" spans="1:11">
      <c r="A539" s="209" t="s">
        <v>1099</v>
      </c>
      <c r="B539" s="209" t="s">
        <v>2120</v>
      </c>
      <c r="C539" s="209" t="s">
        <v>2120</v>
      </c>
      <c r="D539" s="209" t="s">
        <v>1069</v>
      </c>
      <c r="E539" s="209" t="s">
        <v>765</v>
      </c>
      <c r="F539" s="209" t="s">
        <v>13177</v>
      </c>
      <c r="G539" s="209"/>
      <c r="H539" s="209" t="s">
        <v>2398</v>
      </c>
      <c r="I539" t="s">
        <v>13540</v>
      </c>
      <c r="J539" s="231" t="str">
        <f t="shared" si="20"/>
        <v>TinYunnan Chengfeng Non-ferrous Metals Co., Ltd.</v>
      </c>
      <c r="K539" s="231" t="str">
        <f t="shared" si="21"/>
        <v>TinYunnan Chengfeng Non-ferrous Metals Co., Ltd.</v>
      </c>
    </row>
    <row r="540" spans="1:11">
      <c r="A540" s="209" t="s">
        <v>1099</v>
      </c>
      <c r="B540" s="209" t="s">
        <v>2289</v>
      </c>
      <c r="C540" s="209" t="s">
        <v>1755</v>
      </c>
      <c r="D540" s="209" t="s">
        <v>1069</v>
      </c>
      <c r="E540" s="209" t="s">
        <v>1756</v>
      </c>
      <c r="F540" s="209" t="s">
        <v>13177</v>
      </c>
      <c r="G540" s="209"/>
      <c r="H540" s="209" t="s">
        <v>2398</v>
      </c>
      <c r="I540" s="209" t="s">
        <v>13540</v>
      </c>
      <c r="J540" s="231" t="str">
        <f t="shared" si="20"/>
        <v>TinYunNan Gejiu Yunxin Electrolyze Limited</v>
      </c>
      <c r="K540" s="231" t="str">
        <f t="shared" si="21"/>
        <v>TinYunNan Gejiu Yunxin Electrolyze Limited</v>
      </c>
    </row>
    <row r="541" spans="1:11">
      <c r="A541" s="209" t="s">
        <v>1099</v>
      </c>
      <c r="B541" s="209" t="s">
        <v>13195</v>
      </c>
      <c r="C541" s="209" t="s">
        <v>1731</v>
      </c>
      <c r="D541" s="209" t="s">
        <v>1069</v>
      </c>
      <c r="E541" s="209" t="s">
        <v>749</v>
      </c>
      <c r="F541" s="209" t="s">
        <v>13177</v>
      </c>
      <c r="G541" s="209"/>
      <c r="H541" s="209" t="s">
        <v>2398</v>
      </c>
      <c r="I541" s="209" t="s">
        <v>13540</v>
      </c>
      <c r="J541" s="231" t="str">
        <f t="shared" si="20"/>
        <v>TinYunnan Gejiu Zili Metallurgy Co. Ltd.</v>
      </c>
      <c r="K541" s="231" t="str">
        <f t="shared" si="21"/>
        <v>TinYunnan Gejiu Zili Metallurgy Co. Ltd.</v>
      </c>
    </row>
    <row r="542" spans="1:11">
      <c r="A542" s="209" t="s">
        <v>1099</v>
      </c>
      <c r="B542" s="209" t="s">
        <v>2485</v>
      </c>
      <c r="C542" s="209" t="s">
        <v>2120</v>
      </c>
      <c r="D542" s="209" t="s">
        <v>1069</v>
      </c>
      <c r="E542" s="209" t="s">
        <v>765</v>
      </c>
      <c r="F542" s="209" t="s">
        <v>13177</v>
      </c>
      <c r="G542" s="209"/>
      <c r="H542" s="209" t="s">
        <v>2398</v>
      </c>
      <c r="I542" s="209" t="s">
        <v>13540</v>
      </c>
      <c r="J542" s="231" t="str">
        <f t="shared" si="20"/>
        <v>TinYunnan ride non-ferrous metal co., LTD</v>
      </c>
      <c r="K542" s="231" t="str">
        <f t="shared" si="21"/>
        <v>TinYunnan ride non-ferrous metal co., LTD</v>
      </c>
    </row>
    <row r="543" spans="1:11">
      <c r="A543" s="209" t="s">
        <v>1099</v>
      </c>
      <c r="B543" s="209" t="s">
        <v>2294</v>
      </c>
      <c r="C543" s="209" t="s">
        <v>15303</v>
      </c>
      <c r="D543" s="209" t="s">
        <v>1069</v>
      </c>
      <c r="E543" s="209" t="s">
        <v>766</v>
      </c>
      <c r="F543" s="209" t="s">
        <v>13177</v>
      </c>
      <c r="G543" s="209"/>
      <c r="H543" s="209" t="s">
        <v>2398</v>
      </c>
      <c r="I543" s="209" t="s">
        <v>13540</v>
      </c>
      <c r="J543" s="231" t="str">
        <f t="shared" si="20"/>
        <v>TinYunnan Tin Company Limited</v>
      </c>
      <c r="K543" s="231" t="str">
        <f t="shared" si="21"/>
        <v>TinYunnan Tin Company Limited</v>
      </c>
    </row>
    <row r="544" spans="1:11">
      <c r="A544" s="209" t="s">
        <v>1099</v>
      </c>
      <c r="B544" s="209" t="s">
        <v>48</v>
      </c>
      <c r="C544" s="209" t="s">
        <v>15303</v>
      </c>
      <c r="D544" s="209" t="s">
        <v>1069</v>
      </c>
      <c r="E544" s="209" t="s">
        <v>766</v>
      </c>
      <c r="F544" s="209" t="s">
        <v>13177</v>
      </c>
      <c r="G544" s="209"/>
      <c r="H544" s="209" t="s">
        <v>2398</v>
      </c>
      <c r="I544" s="209" t="s">
        <v>13540</v>
      </c>
      <c r="J544" s="231" t="str">
        <f t="shared" si="20"/>
        <v>TinYunnan Tin Company, Ltd.</v>
      </c>
      <c r="K544" s="231" t="str">
        <f t="shared" si="21"/>
        <v>TinYunnan Tin Company, Ltd.</v>
      </c>
    </row>
    <row r="545" spans="1:11">
      <c r="A545" s="209" t="s">
        <v>1099</v>
      </c>
      <c r="B545" s="209" t="s">
        <v>1761</v>
      </c>
      <c r="C545" s="209" t="s">
        <v>2120</v>
      </c>
      <c r="D545" s="209" t="s">
        <v>1069</v>
      </c>
      <c r="E545" s="209" t="s">
        <v>765</v>
      </c>
      <c r="F545" s="209" t="s">
        <v>13177</v>
      </c>
      <c r="G545" s="209"/>
      <c r="H545" s="209" t="s">
        <v>2398</v>
      </c>
      <c r="I545" s="209" t="s">
        <v>13540</v>
      </c>
      <c r="J545" s="231" t="str">
        <f t="shared" si="20"/>
        <v>TinYunnan wind Nonferrous Metals Co., Ltd.</v>
      </c>
      <c r="K545" s="231" t="str">
        <f t="shared" si="21"/>
        <v>TinYunnan wind Nonferrous Metals Co., Ltd.</v>
      </c>
    </row>
    <row r="546" spans="1:11">
      <c r="A546" s="209" t="s">
        <v>1099</v>
      </c>
      <c r="B546" s="209" t="s">
        <v>2486</v>
      </c>
      <c r="C546" s="209" t="s">
        <v>15303</v>
      </c>
      <c r="D546" s="209" t="s">
        <v>1069</v>
      </c>
      <c r="E546" s="209" t="s">
        <v>766</v>
      </c>
      <c r="F546" s="209" t="s">
        <v>13177</v>
      </c>
      <c r="G546" s="209"/>
      <c r="H546" s="209" t="s">
        <v>2398</v>
      </c>
      <c r="I546" s="209" t="s">
        <v>13540</v>
      </c>
      <c r="J546" s="231" t="str">
        <f t="shared" si="20"/>
        <v>TinYunnan Xi YE</v>
      </c>
      <c r="K546" s="231" t="str">
        <f t="shared" si="21"/>
        <v>TinYunnan Xi YE</v>
      </c>
    </row>
    <row r="547" spans="1:11">
      <c r="A547" s="209" t="s">
        <v>1099</v>
      </c>
      <c r="B547" s="209" t="s">
        <v>13719</v>
      </c>
      <c r="C547" s="209" t="s">
        <v>13719</v>
      </c>
      <c r="D547" s="209" t="s">
        <v>1069</v>
      </c>
      <c r="E547" s="209" t="s">
        <v>13720</v>
      </c>
      <c r="F547" s="209" t="s">
        <v>13177</v>
      </c>
      <c r="G547" s="209"/>
      <c r="H547" s="209" t="s">
        <v>2398</v>
      </c>
      <c r="I547" s="209" t="s">
        <v>13540</v>
      </c>
      <c r="J547" s="231" t="str">
        <f t="shared" si="20"/>
        <v>TinYunnan Yunfan Non-ferrous Metals Co., Ltd.</v>
      </c>
      <c r="K547" s="231" t="str">
        <f t="shared" si="21"/>
        <v>TinYunnan Yunfan Non-ferrous Metals Co., Ltd.</v>
      </c>
    </row>
    <row r="548" spans="1:11">
      <c r="A548" s="209" t="s">
        <v>1099</v>
      </c>
      <c r="B548" s="209" t="s">
        <v>42</v>
      </c>
      <c r="C548" s="209" t="s">
        <v>15303</v>
      </c>
      <c r="D548" s="209" t="s">
        <v>1069</v>
      </c>
      <c r="E548" s="209" t="s">
        <v>766</v>
      </c>
      <c r="F548" s="209" t="s">
        <v>13177</v>
      </c>
      <c r="G548" s="209"/>
      <c r="H548" s="209" t="s">
        <v>2398</v>
      </c>
      <c r="I548" s="209" t="s">
        <v>13540</v>
      </c>
      <c r="J548" s="231" t="str">
        <f t="shared" si="20"/>
        <v>TinYuntinic Resources</v>
      </c>
      <c r="K548" s="231" t="str">
        <f t="shared" si="21"/>
        <v>TinYuntinic Resources</v>
      </c>
    </row>
    <row r="549" spans="1:11">
      <c r="A549" s="209" t="s">
        <v>1099</v>
      </c>
      <c r="B549" s="209" t="s">
        <v>2290</v>
      </c>
      <c r="C549" s="209" t="s">
        <v>1755</v>
      </c>
      <c r="D549" s="209" t="s">
        <v>1069</v>
      </c>
      <c r="E549" s="209" t="s">
        <v>1756</v>
      </c>
      <c r="F549" s="209" t="s">
        <v>13177</v>
      </c>
      <c r="G549" s="209"/>
      <c r="H549" s="209" t="s">
        <v>2398</v>
      </c>
      <c r="I549" s="209" t="s">
        <v>13540</v>
      </c>
      <c r="J549" s="231" t="str">
        <f t="shared" si="20"/>
        <v>TinYUNXIN colored electrolysis Company Limited</v>
      </c>
      <c r="K549" s="231" t="str">
        <f t="shared" si="21"/>
        <v>TinYUNXIN colored electrolysis Company Limited</v>
      </c>
    </row>
    <row r="550" spans="1:11">
      <c r="A550" s="209" t="s">
        <v>1099</v>
      </c>
      <c r="B550" s="209" t="s">
        <v>15311</v>
      </c>
      <c r="C550" s="209" t="s">
        <v>15303</v>
      </c>
      <c r="D550" s="209" t="s">
        <v>1069</v>
      </c>
      <c r="E550" s="209" t="s">
        <v>766</v>
      </c>
      <c r="F550" s="209" t="s">
        <v>13177</v>
      </c>
      <c r="G550" s="209"/>
      <c r="H550" s="209" t="s">
        <v>2398</v>
      </c>
      <c r="I550" s="209" t="s">
        <v>13540</v>
      </c>
      <c r="J550" s="231" t="str">
        <f t="shared" si="20"/>
        <v>Tin云南锡业股份有限公司锡业分公司</v>
      </c>
      <c r="K550" s="231" t="str">
        <f t="shared" si="21"/>
        <v>Tin云南锡业股份有限公司锡业分公司</v>
      </c>
    </row>
    <row r="551" spans="1:11">
      <c r="A551" s="209" t="s">
        <v>1099</v>
      </c>
      <c r="B551" s="209" t="s">
        <v>1805</v>
      </c>
      <c r="C551" s="209"/>
      <c r="D551" s="209"/>
      <c r="E551" s="209"/>
      <c r="F551" s="209"/>
      <c r="G551" s="209"/>
      <c r="H551" s="209"/>
      <c r="I551" s="209"/>
      <c r="J551" s="231" t="str">
        <f t="shared" si="20"/>
        <v>TinSmelter not listed</v>
      </c>
      <c r="K551" s="231" t="str">
        <f t="shared" si="21"/>
        <v>TinSmelter not listed</v>
      </c>
    </row>
    <row r="552" spans="1:11">
      <c r="A552" s="209" t="s">
        <v>1099</v>
      </c>
      <c r="B552" s="209" t="s">
        <v>1290</v>
      </c>
      <c r="C552" s="209" t="s">
        <v>477</v>
      </c>
      <c r="D552" s="209" t="s">
        <v>477</v>
      </c>
      <c r="E552" s="209"/>
      <c r="F552" s="209"/>
      <c r="G552" s="209"/>
      <c r="H552" s="209"/>
      <c r="I552" s="209"/>
      <c r="J552" s="231" t="str">
        <f t="shared" si="20"/>
        <v>TinSmelter not yet identified</v>
      </c>
      <c r="K552" s="231" t="str">
        <f t="shared" si="21"/>
        <v>TinSmelter not yet identified</v>
      </c>
    </row>
    <row r="553" spans="1:11">
      <c r="A553" s="209" t="s">
        <v>1101</v>
      </c>
      <c r="B553" s="209" t="s">
        <v>13721</v>
      </c>
      <c r="C553" s="209" t="s">
        <v>13721</v>
      </c>
      <c r="D553" s="209" t="s">
        <v>1077</v>
      </c>
      <c r="E553" s="209" t="s">
        <v>767</v>
      </c>
      <c r="F553" s="209" t="s">
        <v>13177</v>
      </c>
      <c r="G553" s="209"/>
      <c r="H553" s="209" t="s">
        <v>2087</v>
      </c>
      <c r="I553" s="209" t="s">
        <v>2088</v>
      </c>
      <c r="J553" s="231" t="str">
        <f t="shared" si="20"/>
        <v>TungstenA.L.M.T. Corp.</v>
      </c>
      <c r="K553" s="231" t="str">
        <f t="shared" si="21"/>
        <v>TungstenA.L.M.T. Corp.</v>
      </c>
    </row>
    <row r="554" spans="1:11">
      <c r="A554" s="209" t="s">
        <v>1101</v>
      </c>
      <c r="B554" s="209" t="s">
        <v>1776</v>
      </c>
      <c r="C554" s="209" t="s">
        <v>13721</v>
      </c>
      <c r="D554" s="209" t="s">
        <v>1077</v>
      </c>
      <c r="E554" s="209" t="s">
        <v>767</v>
      </c>
      <c r="F554" s="209" t="s">
        <v>13177</v>
      </c>
      <c r="G554" s="209"/>
      <c r="H554" s="209" t="s">
        <v>2087</v>
      </c>
      <c r="I554" s="209" t="s">
        <v>2088</v>
      </c>
      <c r="J554" s="231" t="str">
        <f t="shared" si="20"/>
        <v>TungstenA.L.M.T. TUNGSTEN Corp.</v>
      </c>
      <c r="K554" s="231" t="str">
        <f t="shared" si="21"/>
        <v>TungstenA.L.M.T. TUNGSTEN Corp.</v>
      </c>
    </row>
    <row r="555" spans="1:11">
      <c r="A555" s="209" t="s">
        <v>1101</v>
      </c>
      <c r="B555" s="209" t="s">
        <v>2218</v>
      </c>
      <c r="C555" s="209" t="s">
        <v>2218</v>
      </c>
      <c r="D555" s="209" t="s">
        <v>1065</v>
      </c>
      <c r="E555" s="209" t="s">
        <v>2219</v>
      </c>
      <c r="F555" s="209" t="s">
        <v>13177</v>
      </c>
      <c r="G555" s="209"/>
      <c r="H555" s="209" t="s">
        <v>2220</v>
      </c>
      <c r="I555" s="209" t="s">
        <v>1640</v>
      </c>
      <c r="J555" s="231" t="str">
        <f t="shared" si="20"/>
        <v>TungstenACL Metais Eireli</v>
      </c>
      <c r="K555" s="231" t="str">
        <f t="shared" si="21"/>
        <v>TungstenACL Metais Eireli</v>
      </c>
    </row>
    <row r="556" spans="1:11">
      <c r="A556" s="209" t="s">
        <v>1101</v>
      </c>
      <c r="B556" s="209" t="s">
        <v>13762</v>
      </c>
      <c r="C556" s="209" t="s">
        <v>13762</v>
      </c>
      <c r="D556" s="209" t="s">
        <v>1065</v>
      </c>
      <c r="E556" s="209" t="s">
        <v>13776</v>
      </c>
      <c r="F556" s="209" t="s">
        <v>13177</v>
      </c>
      <c r="G556" s="209"/>
      <c r="H556" s="209" t="s">
        <v>2462</v>
      </c>
      <c r="I556" s="209" t="s">
        <v>1640</v>
      </c>
      <c r="J556" s="231" t="str">
        <f t="shared" si="20"/>
        <v>TungstenAlbasteel Industria e Comercio de Ligas Para Fundicao Ltd.</v>
      </c>
      <c r="K556" s="231" t="str">
        <f t="shared" si="21"/>
        <v>TungstenAlbasteel Industria e Comercio de Ligas Para Fundicao Ltd.</v>
      </c>
    </row>
    <row r="557" spans="1:11">
      <c r="A557" s="209" t="s">
        <v>1101</v>
      </c>
      <c r="B557" s="209" t="s">
        <v>1777</v>
      </c>
      <c r="C557" s="209" t="s">
        <v>13721</v>
      </c>
      <c r="D557" s="209" t="s">
        <v>1077</v>
      </c>
      <c r="E557" s="209" t="s">
        <v>767</v>
      </c>
      <c r="F557" s="209" t="s">
        <v>13177</v>
      </c>
      <c r="G557" s="209"/>
      <c r="H557" s="209" t="s">
        <v>2087</v>
      </c>
      <c r="I557" s="209" t="s">
        <v>2088</v>
      </c>
      <c r="J557" s="231" t="str">
        <f t="shared" si="20"/>
        <v>TungstenAllied Material Corporation</v>
      </c>
      <c r="K557" s="231" t="str">
        <f t="shared" si="21"/>
        <v>TungstenAllied Material Corporation</v>
      </c>
    </row>
    <row r="558" spans="1:11">
      <c r="A558" s="209" t="s">
        <v>1101</v>
      </c>
      <c r="B558" s="209" t="s">
        <v>1778</v>
      </c>
      <c r="C558" s="209" t="s">
        <v>13721</v>
      </c>
      <c r="D558" s="209" t="s">
        <v>1077</v>
      </c>
      <c r="E558" s="209" t="s">
        <v>767</v>
      </c>
      <c r="F558" s="209" t="s">
        <v>13177</v>
      </c>
      <c r="G558" s="209"/>
      <c r="H558" s="209" t="s">
        <v>2087</v>
      </c>
      <c r="I558" s="209" t="s">
        <v>2088</v>
      </c>
      <c r="J558" s="231" t="str">
        <f t="shared" si="20"/>
        <v>TungstenALMT Corp</v>
      </c>
      <c r="K558" s="231" t="str">
        <f t="shared" si="21"/>
        <v>TungstenALMT Corp</v>
      </c>
    </row>
    <row r="559" spans="1:11">
      <c r="A559" s="209" t="s">
        <v>1101</v>
      </c>
      <c r="B559" s="209" t="s">
        <v>2190</v>
      </c>
      <c r="C559" s="209" t="s">
        <v>13721</v>
      </c>
      <c r="D559" s="209" t="s">
        <v>1077</v>
      </c>
      <c r="E559" s="209" t="s">
        <v>767</v>
      </c>
      <c r="F559" s="209" t="s">
        <v>13177</v>
      </c>
      <c r="G559" s="209"/>
      <c r="H559" s="209" t="s">
        <v>2087</v>
      </c>
      <c r="I559" s="209" t="s">
        <v>2088</v>
      </c>
      <c r="J559" s="231" t="str">
        <f t="shared" si="20"/>
        <v>TungstenALMT Sumitomo Group</v>
      </c>
      <c r="K559" s="231" t="str">
        <f t="shared" si="21"/>
        <v>TungstenALMT Sumitomo Group</v>
      </c>
    </row>
    <row r="560" spans="1:11">
      <c r="A560" s="209" t="s">
        <v>1101</v>
      </c>
      <c r="B560" s="209" t="s">
        <v>14968</v>
      </c>
      <c r="C560" s="209" t="s">
        <v>14968</v>
      </c>
      <c r="D560" s="209" t="s">
        <v>854</v>
      </c>
      <c r="E560" s="209" t="s">
        <v>14969</v>
      </c>
      <c r="F560" s="209" t="s">
        <v>13177</v>
      </c>
      <c r="G560" s="209"/>
      <c r="H560" s="209" t="s">
        <v>14990</v>
      </c>
      <c r="I560" s="209" t="s">
        <v>9839</v>
      </c>
      <c r="J560" s="231" t="str">
        <f t="shared" si="20"/>
        <v>TungstenArtek LLC</v>
      </c>
      <c r="K560" s="231" t="str">
        <f t="shared" si="21"/>
        <v>TungstenArtek LLC</v>
      </c>
    </row>
    <row r="561" spans="1:11">
      <c r="A561" s="209" t="s">
        <v>1101</v>
      </c>
      <c r="B561" s="209" t="s">
        <v>13763</v>
      </c>
      <c r="C561" s="209" t="s">
        <v>13763</v>
      </c>
      <c r="D561" s="209" t="s">
        <v>863</v>
      </c>
      <c r="E561" s="209" t="s">
        <v>13777</v>
      </c>
      <c r="F561" s="209" t="s">
        <v>13177</v>
      </c>
      <c r="G561" s="209"/>
      <c r="H561" s="209" t="s">
        <v>13786</v>
      </c>
      <c r="I561" s="209" t="s">
        <v>1793</v>
      </c>
      <c r="J561" s="231" t="str">
        <f t="shared" si="20"/>
        <v>TungstenAsia Tungsten Products Vietnam Ltd.</v>
      </c>
      <c r="K561" s="231" t="str">
        <f t="shared" si="21"/>
        <v>TungstenAsia Tungsten Products Vietnam Ltd.</v>
      </c>
    </row>
    <row r="562" spans="1:11">
      <c r="A562" s="209" t="s">
        <v>1101</v>
      </c>
      <c r="B562" s="209" t="s">
        <v>2191</v>
      </c>
      <c r="C562" s="209" t="s">
        <v>140</v>
      </c>
      <c r="D562" s="209" t="s">
        <v>2384</v>
      </c>
      <c r="E562" s="209" t="s">
        <v>768</v>
      </c>
      <c r="F562" s="209" t="s">
        <v>13177</v>
      </c>
      <c r="G562" s="209"/>
      <c r="H562" s="209" t="s">
        <v>1779</v>
      </c>
      <c r="I562" s="209" t="s">
        <v>1780</v>
      </c>
      <c r="J562" s="231" t="str">
        <f t="shared" si="20"/>
        <v>TungstenATI Metalworking Products</v>
      </c>
      <c r="K562" s="231" t="str">
        <f t="shared" si="21"/>
        <v>TungstenATI Metalworking Products</v>
      </c>
    </row>
    <row r="563" spans="1:11">
      <c r="A563" s="209" t="s">
        <v>1101</v>
      </c>
      <c r="B563" s="209" t="s">
        <v>1133</v>
      </c>
      <c r="C563" s="209" t="s">
        <v>140</v>
      </c>
      <c r="D563" s="209" t="s">
        <v>2384</v>
      </c>
      <c r="E563" s="209" t="s">
        <v>768</v>
      </c>
      <c r="F563" s="209" t="s">
        <v>13177</v>
      </c>
      <c r="G563" s="209"/>
      <c r="H563" s="209" t="s">
        <v>1779</v>
      </c>
      <c r="I563" s="209" t="s">
        <v>1780</v>
      </c>
      <c r="J563" s="231" t="str">
        <f t="shared" si="20"/>
        <v>TungstenATI Tungsten Materials</v>
      </c>
      <c r="K563" s="231" t="str">
        <f t="shared" si="21"/>
        <v>TungstenATI Tungsten Materials</v>
      </c>
    </row>
    <row r="564" spans="1:11">
      <c r="A564" s="209" t="s">
        <v>1101</v>
      </c>
      <c r="B564" s="209" t="s">
        <v>2193</v>
      </c>
      <c r="C564" s="209" t="s">
        <v>1345</v>
      </c>
      <c r="D564" s="209" t="s">
        <v>1069</v>
      </c>
      <c r="E564" s="209" t="s">
        <v>769</v>
      </c>
      <c r="F564" s="209" t="s">
        <v>13177</v>
      </c>
      <c r="G564" s="209"/>
      <c r="H564" s="209" t="s">
        <v>1781</v>
      </c>
      <c r="I564" s="209" t="s">
        <v>13536</v>
      </c>
      <c r="J564" s="231" t="str">
        <f t="shared" si="20"/>
        <v>TungstenChaozhou Xianglu Tungsten Industry Co., Ltd.</v>
      </c>
      <c r="K564" s="231" t="str">
        <f t="shared" si="21"/>
        <v>TungstenChaozhou Xianglu Tungsten Industry Co., Ltd.</v>
      </c>
    </row>
    <row r="565" spans="1:11">
      <c r="A565" s="209" t="s">
        <v>1101</v>
      </c>
      <c r="B565" s="209" t="s">
        <v>1369</v>
      </c>
      <c r="C565" s="209" t="s">
        <v>15354</v>
      </c>
      <c r="D565" s="209" t="s">
        <v>1069</v>
      </c>
      <c r="E565" s="209" t="s">
        <v>1370</v>
      </c>
      <c r="F565" s="209" t="s">
        <v>13177</v>
      </c>
      <c r="G565" s="209"/>
      <c r="H565" s="209" t="s">
        <v>1733</v>
      </c>
      <c r="I565" s="209" t="s">
        <v>13535</v>
      </c>
      <c r="J565" s="231" t="str">
        <f t="shared" si="20"/>
        <v>TungstenChenzhou Diamond Tungsten Products Co., Ltd.</v>
      </c>
      <c r="K565" s="231" t="str">
        <f t="shared" si="21"/>
        <v>TungstenChenzhou Diamond Tungsten Products Co., Ltd.</v>
      </c>
    </row>
    <row r="566" spans="1:11">
      <c r="A566" s="209" t="s">
        <v>1101</v>
      </c>
      <c r="B566" s="209" t="s">
        <v>13722</v>
      </c>
      <c r="C566" s="209" t="s">
        <v>14970</v>
      </c>
      <c r="D566" s="209" t="s">
        <v>1069</v>
      </c>
      <c r="E566" s="209" t="s">
        <v>13724</v>
      </c>
      <c r="F566" s="209" t="s">
        <v>13177</v>
      </c>
      <c r="G566" s="209"/>
      <c r="H566" s="209" t="s">
        <v>1581</v>
      </c>
      <c r="I566" s="209" t="s">
        <v>13533</v>
      </c>
      <c r="J566" s="231" t="str">
        <f t="shared" si="20"/>
        <v>TungstenChina Molybdenum Co., Ltd.</v>
      </c>
      <c r="K566" s="231" t="str">
        <f t="shared" si="21"/>
        <v>TungstenChina Molybdenum Co., Ltd.</v>
      </c>
    </row>
    <row r="567" spans="1:11">
      <c r="A567" s="209" t="s">
        <v>1101</v>
      </c>
      <c r="B567" s="209" t="s">
        <v>14970</v>
      </c>
      <c r="C567" s="209" t="s">
        <v>14970</v>
      </c>
      <c r="D567" s="209" t="s">
        <v>1069</v>
      </c>
      <c r="E567" s="209" t="s">
        <v>13724</v>
      </c>
      <c r="F567" s="209" t="s">
        <v>13177</v>
      </c>
      <c r="G567" s="209"/>
      <c r="H567" s="209" t="s">
        <v>1581</v>
      </c>
      <c r="I567" s="209" t="s">
        <v>13533</v>
      </c>
      <c r="J567" s="231" t="str">
        <f t="shared" si="20"/>
        <v>TungstenChina Molybdenum Tungsten Co., Ltd.</v>
      </c>
      <c r="K567" s="231" t="str">
        <f t="shared" si="21"/>
        <v>TungstenChina Molybdenum Tungsten Co., Ltd.</v>
      </c>
    </row>
    <row r="568" spans="1:11">
      <c r="A568" s="209" t="s">
        <v>1101</v>
      </c>
      <c r="B568" s="209" t="s">
        <v>13723</v>
      </c>
      <c r="C568" s="209" t="s">
        <v>14970</v>
      </c>
      <c r="D568" s="209" t="s">
        <v>1069</v>
      </c>
      <c r="E568" s="209" t="s">
        <v>13724</v>
      </c>
      <c r="F568" s="209" t="s">
        <v>13177</v>
      </c>
      <c r="G568" s="209"/>
      <c r="H568" s="209" t="s">
        <v>1581</v>
      </c>
      <c r="I568" s="209" t="s">
        <v>13533</v>
      </c>
      <c r="J568" s="231" t="str">
        <f t="shared" si="20"/>
        <v>TungstenChina MuYe Tungsten Co,. Ltd.</v>
      </c>
      <c r="K568" s="231" t="str">
        <f t="shared" si="21"/>
        <v>TungstenChina MuYe Tungsten Co,. Ltd.</v>
      </c>
    </row>
    <row r="569" spans="1:11">
      <c r="A569" s="209" t="s">
        <v>1101</v>
      </c>
      <c r="B569" s="209" t="s">
        <v>1344</v>
      </c>
      <c r="C569" s="209" t="s">
        <v>1344</v>
      </c>
      <c r="D569" s="209" t="s">
        <v>1069</v>
      </c>
      <c r="E569" s="209" t="s">
        <v>770</v>
      </c>
      <c r="F569" s="209" t="s">
        <v>13177</v>
      </c>
      <c r="G569" s="209"/>
      <c r="H569" s="209" t="s">
        <v>1732</v>
      </c>
      <c r="I569" s="209" t="s">
        <v>13531</v>
      </c>
      <c r="J569" s="231" t="str">
        <f t="shared" si="20"/>
        <v>TungstenChongyi Zhangyuan Tungsten Co., Ltd.</v>
      </c>
      <c r="K569" s="231" t="str">
        <f t="shared" si="21"/>
        <v>TungstenChongyi Zhangyuan Tungsten Co., Ltd.</v>
      </c>
    </row>
    <row r="570" spans="1:11">
      <c r="A570" s="209" t="s">
        <v>1101</v>
      </c>
      <c r="B570" s="209" t="s">
        <v>2098</v>
      </c>
      <c r="C570" s="209" t="s">
        <v>2098</v>
      </c>
      <c r="D570" s="209" t="s">
        <v>1069</v>
      </c>
      <c r="E570" s="209" t="s">
        <v>13725</v>
      </c>
      <c r="F570" s="209" t="s">
        <v>13177</v>
      </c>
      <c r="G570" s="209"/>
      <c r="H570" s="209" t="s">
        <v>1718</v>
      </c>
      <c r="I570" s="209" t="s">
        <v>13515</v>
      </c>
      <c r="J570" s="231" t="str">
        <f t="shared" si="20"/>
        <v>TungstenCNMC (Guangxi) PGMA Co., Ltd.</v>
      </c>
      <c r="K570" s="231" t="str">
        <f t="shared" si="21"/>
        <v>TungstenCNMC (Guangxi) PGMA Co., Ltd.</v>
      </c>
    </row>
    <row r="571" spans="1:11">
      <c r="A571" s="209" t="s">
        <v>1101</v>
      </c>
      <c r="B571" s="209" t="s">
        <v>13764</v>
      </c>
      <c r="C571" s="209" t="s">
        <v>13764</v>
      </c>
      <c r="D571" s="209" t="s">
        <v>1065</v>
      </c>
      <c r="E571" s="209" t="s">
        <v>13778</v>
      </c>
      <c r="F571" s="209" t="s">
        <v>13177</v>
      </c>
      <c r="G571" s="209"/>
      <c r="H571" s="209" t="s">
        <v>13787</v>
      </c>
      <c r="I571" s="209" t="s">
        <v>3412</v>
      </c>
      <c r="J571" s="231" t="str">
        <f t="shared" si="20"/>
        <v>TungstenCronimet Brasil Ltda</v>
      </c>
      <c r="K571" s="231" t="str">
        <f t="shared" si="21"/>
        <v>TungstenCronimet Brasil Ltda</v>
      </c>
    </row>
    <row r="572" spans="1:11">
      <c r="A572" s="209" t="s">
        <v>1101</v>
      </c>
      <c r="B572" s="209" t="s">
        <v>15355</v>
      </c>
      <c r="C572" s="209" t="s">
        <v>15355</v>
      </c>
      <c r="D572" s="209" t="s">
        <v>1080</v>
      </c>
      <c r="E572" s="209" t="s">
        <v>15356</v>
      </c>
      <c r="F572" s="209" t="s">
        <v>13177</v>
      </c>
      <c r="G572" s="209"/>
      <c r="H572" s="209" t="s">
        <v>15365</v>
      </c>
      <c r="I572" s="209" t="s">
        <v>12819</v>
      </c>
      <c r="J572" s="231" t="str">
        <f t="shared" si="20"/>
        <v>TungstenDONGKUK INDUSTRIES CO., LTD.</v>
      </c>
      <c r="K572" s="231" t="str">
        <f t="shared" si="21"/>
        <v>TungstenDONGKUK INDUSTRIES CO., LTD.</v>
      </c>
    </row>
    <row r="573" spans="1:11">
      <c r="A573" s="209" t="s">
        <v>1101</v>
      </c>
      <c r="B573" s="209" t="s">
        <v>14971</v>
      </c>
      <c r="C573" s="209" t="s">
        <v>15357</v>
      </c>
      <c r="D573" s="209" t="s">
        <v>1069</v>
      </c>
      <c r="E573" s="209" t="s">
        <v>14972</v>
      </c>
      <c r="F573" s="209" t="s">
        <v>13177</v>
      </c>
      <c r="G573" s="209"/>
      <c r="H573" s="209" t="s">
        <v>13743</v>
      </c>
      <c r="I573" s="209" t="s">
        <v>13530</v>
      </c>
      <c r="J573" s="231" t="str">
        <f t="shared" si="20"/>
        <v>TungstenFujian Xinlu Tungsten</v>
      </c>
      <c r="K573" s="231" t="str">
        <f t="shared" si="21"/>
        <v>TungstenFujian Xinlu Tungsten</v>
      </c>
    </row>
    <row r="574" spans="1:11">
      <c r="A574" s="209" t="s">
        <v>1101</v>
      </c>
      <c r="B574" s="209" t="s">
        <v>15357</v>
      </c>
      <c r="C574" s="209" t="s">
        <v>15357</v>
      </c>
      <c r="D574" s="209" t="s">
        <v>1069</v>
      </c>
      <c r="E574" s="209" t="s">
        <v>14972</v>
      </c>
      <c r="F574" s="209" t="s">
        <v>13177</v>
      </c>
      <c r="G574" s="209"/>
      <c r="H574" s="209" t="s">
        <v>13743</v>
      </c>
      <c r="I574" s="209" t="s">
        <v>13530</v>
      </c>
      <c r="J574" s="231" t="str">
        <f t="shared" si="20"/>
        <v>TungstenFujian Xinlu Tungsten Co., Ltd.</v>
      </c>
      <c r="K574" s="231" t="str">
        <f t="shared" si="21"/>
        <v>TungstenFujian Xinlu Tungsten Co., Ltd.</v>
      </c>
    </row>
    <row r="575" spans="1:11">
      <c r="A575" s="209" t="s">
        <v>1101</v>
      </c>
      <c r="B575" s="209" t="s">
        <v>142</v>
      </c>
      <c r="C575" s="209" t="s">
        <v>142</v>
      </c>
      <c r="D575" s="209" t="s">
        <v>1069</v>
      </c>
      <c r="E575" s="209" t="s">
        <v>132</v>
      </c>
      <c r="F575" s="209" t="s">
        <v>13177</v>
      </c>
      <c r="G575" s="209"/>
      <c r="H575" s="209" t="s">
        <v>1732</v>
      </c>
      <c r="I575" s="209" t="s">
        <v>13531</v>
      </c>
      <c r="J575" s="231" t="str">
        <f t="shared" si="20"/>
        <v>TungstenGanzhou Jiangwu Ferrotungsten Co., Ltd.</v>
      </c>
      <c r="K575" s="231" t="str">
        <f t="shared" si="21"/>
        <v>TungstenGanzhou Jiangwu Ferrotungsten Co., Ltd.</v>
      </c>
    </row>
    <row r="576" spans="1:11">
      <c r="A576" s="209" t="s">
        <v>1101</v>
      </c>
      <c r="B576" s="209" t="s">
        <v>379</v>
      </c>
      <c r="C576" s="209" t="s">
        <v>379</v>
      </c>
      <c r="D576" s="209" t="s">
        <v>1069</v>
      </c>
      <c r="E576" s="209" t="s">
        <v>380</v>
      </c>
      <c r="F576" s="209" t="s">
        <v>13177</v>
      </c>
      <c r="G576" s="209"/>
      <c r="H576" s="209" t="s">
        <v>1732</v>
      </c>
      <c r="I576" s="189" t="s">
        <v>13531</v>
      </c>
      <c r="J576" s="231" t="str">
        <f t="shared" si="20"/>
        <v>TungstenGanzhou Seadragon W &amp; Mo Co., Ltd.</v>
      </c>
      <c r="K576" s="231" t="str">
        <f t="shared" si="21"/>
        <v>TungstenGanzhou Seadragon W &amp; Mo Co., Ltd.</v>
      </c>
    </row>
    <row r="577" spans="1:11">
      <c r="A577" s="209" t="s">
        <v>1101</v>
      </c>
      <c r="B577" s="209" t="s">
        <v>13765</v>
      </c>
      <c r="C577" s="209" t="s">
        <v>15358</v>
      </c>
      <c r="D577" s="209" t="s">
        <v>1069</v>
      </c>
      <c r="E577" s="209" t="s">
        <v>13779</v>
      </c>
      <c r="F577" s="209" t="s">
        <v>13177</v>
      </c>
      <c r="G577" s="209"/>
      <c r="H577" s="209" t="s">
        <v>14983</v>
      </c>
      <c r="I577" s="189" t="s">
        <v>13536</v>
      </c>
      <c r="J577" s="231" t="str">
        <f t="shared" si="20"/>
        <v>TungstenGEM Co., Ltd.</v>
      </c>
      <c r="K577" s="231" t="str">
        <f t="shared" si="21"/>
        <v>TungstenGEM Co., Ltd.</v>
      </c>
    </row>
    <row r="578" spans="1:11">
      <c r="A578" s="209" t="s">
        <v>1101</v>
      </c>
      <c r="B578" s="209" t="s">
        <v>15647</v>
      </c>
      <c r="C578" s="209" t="s">
        <v>15647</v>
      </c>
      <c r="D578" s="209" t="s">
        <v>2384</v>
      </c>
      <c r="E578" s="209" t="s">
        <v>771</v>
      </c>
      <c r="F578" s="209" t="s">
        <v>13177</v>
      </c>
      <c r="G578" s="209"/>
      <c r="H578" s="209" t="s">
        <v>1783</v>
      </c>
      <c r="I578" s="189" t="s">
        <v>1699</v>
      </c>
      <c r="J578" s="231" t="str">
        <f t="shared" si="20"/>
        <v>TungstenGlobal Tungsten &amp; Powders LLC</v>
      </c>
      <c r="K578" s="231" t="str">
        <f t="shared" si="21"/>
        <v>TungstenGlobal Tungsten &amp; Powders LLC</v>
      </c>
    </row>
    <row r="579" spans="1:11">
      <c r="A579" s="209" t="s">
        <v>1101</v>
      </c>
      <c r="B579" s="209" t="s">
        <v>993</v>
      </c>
      <c r="C579" s="209" t="s">
        <v>15647</v>
      </c>
      <c r="D579" s="209" t="s">
        <v>2384</v>
      </c>
      <c r="E579" s="209" t="s">
        <v>771</v>
      </c>
      <c r="F579" s="209" t="s">
        <v>13177</v>
      </c>
      <c r="G579" s="209"/>
      <c r="H579" s="209" t="s">
        <v>1783</v>
      </c>
      <c r="I579" s="189" t="s">
        <v>1699</v>
      </c>
      <c r="J579" s="231" t="str">
        <f t="shared" si="20"/>
        <v>TungstenGTP</v>
      </c>
      <c r="K579" s="231" t="str">
        <f t="shared" si="21"/>
        <v>TungstenGTP</v>
      </c>
    </row>
    <row r="580" spans="1:11">
      <c r="A580" s="209" t="s">
        <v>1101</v>
      </c>
      <c r="B580" s="209" t="s">
        <v>1345</v>
      </c>
      <c r="C580" s="209" t="s">
        <v>1345</v>
      </c>
      <c r="D580" s="209" t="s">
        <v>1069</v>
      </c>
      <c r="E580" s="209" t="s">
        <v>769</v>
      </c>
      <c r="F580" s="209" t="s">
        <v>13177</v>
      </c>
      <c r="G580" s="209"/>
      <c r="H580" s="209" t="s">
        <v>1781</v>
      </c>
      <c r="I580" s="189" t="s">
        <v>13536</v>
      </c>
      <c r="J580" s="231" t="str">
        <f t="shared" si="20"/>
        <v>TungstenGuangdong Xianglu Tungsten Co., Ltd.</v>
      </c>
      <c r="K580" s="231" t="str">
        <f t="shared" si="21"/>
        <v>TungstenGuangdong Xianglu Tungsten Co., Ltd.</v>
      </c>
    </row>
    <row r="581" spans="1:11">
      <c r="A581" s="209" t="s">
        <v>1101</v>
      </c>
      <c r="B581" s="209" t="s">
        <v>2286</v>
      </c>
      <c r="C581" s="209" t="s">
        <v>14948</v>
      </c>
      <c r="D581" s="209" t="s">
        <v>1070</v>
      </c>
      <c r="E581" s="209" t="s">
        <v>1391</v>
      </c>
      <c r="F581" s="209" t="s">
        <v>13177</v>
      </c>
      <c r="G581" s="209"/>
      <c r="H581" s="209" t="s">
        <v>1710</v>
      </c>
      <c r="I581" s="189" t="s">
        <v>1511</v>
      </c>
      <c r="J581" s="231" t="str">
        <f t="shared" si="20"/>
        <v>TungstenH.C. Starck Smelting GmbH &amp; Co. KG</v>
      </c>
      <c r="K581" s="231" t="str">
        <f t="shared" si="21"/>
        <v>TungstenH.C. Starck Smelting GmbH &amp; Co. KG</v>
      </c>
    </row>
    <row r="582" spans="1:11">
      <c r="A582" s="209" t="s">
        <v>1101</v>
      </c>
      <c r="B582" s="209" t="s">
        <v>2487</v>
      </c>
      <c r="C582" s="209" t="s">
        <v>2487</v>
      </c>
      <c r="D582" s="209" t="s">
        <v>1070</v>
      </c>
      <c r="E582" s="209" t="s">
        <v>1390</v>
      </c>
      <c r="F582" s="209" t="s">
        <v>13177</v>
      </c>
      <c r="G582" s="209"/>
      <c r="H582" s="209" t="s">
        <v>1709</v>
      </c>
      <c r="I582" s="189" t="s">
        <v>4197</v>
      </c>
      <c r="J582" s="231" t="str">
        <f t="shared" si="20"/>
        <v>TungstenH.C. Starck Tungsten GmbH</v>
      </c>
      <c r="K582" s="231" t="str">
        <f t="shared" si="21"/>
        <v>TungstenH.C. Starck Tungsten GmbH</v>
      </c>
    </row>
    <row r="583" spans="1:11">
      <c r="A583" s="209" t="s">
        <v>1101</v>
      </c>
      <c r="B583" s="209" t="s">
        <v>12883</v>
      </c>
      <c r="C583" s="209" t="s">
        <v>142</v>
      </c>
      <c r="D583" s="209" t="s">
        <v>1069</v>
      </c>
      <c r="E583" s="209" t="s">
        <v>132</v>
      </c>
      <c r="F583" s="209" t="s">
        <v>13177</v>
      </c>
      <c r="G583" s="209"/>
      <c r="H583" s="209" t="s">
        <v>1732</v>
      </c>
      <c r="I583" s="189" t="s">
        <v>13531</v>
      </c>
      <c r="J583" s="231" t="str">
        <f t="shared" si="20"/>
        <v>TungstenHan River Pelican State Alloy Co., Ltd.</v>
      </c>
      <c r="K583" s="231" t="str">
        <f t="shared" si="21"/>
        <v>TungstenHan River Pelican State Alloy Co., Ltd.</v>
      </c>
    </row>
    <row r="584" spans="1:11">
      <c r="A584" s="209" t="s">
        <v>1101</v>
      </c>
      <c r="B584" s="209" t="s">
        <v>15313</v>
      </c>
      <c r="C584" s="209" t="s">
        <v>15313</v>
      </c>
      <c r="D584" s="209" t="s">
        <v>1080</v>
      </c>
      <c r="E584" s="209" t="s">
        <v>15314</v>
      </c>
      <c r="F584" s="209" t="s">
        <v>13177</v>
      </c>
      <c r="G584" s="209"/>
      <c r="H584" s="209" t="s">
        <v>15315</v>
      </c>
      <c r="I584" s="189" t="s">
        <v>12816</v>
      </c>
      <c r="J584" s="231" t="str">
        <f t="shared" si="20"/>
        <v>TungstenHANNAE FOR T Co., Ltd.</v>
      </c>
      <c r="K584" s="231" t="str">
        <f t="shared" si="21"/>
        <v>TungstenHANNAE FOR T Co., Ltd.</v>
      </c>
    </row>
    <row r="585" spans="1:11">
      <c r="A585" s="209" t="s">
        <v>1101</v>
      </c>
      <c r="B585" s="209" t="s">
        <v>15358</v>
      </c>
      <c r="C585" s="209" t="s">
        <v>15358</v>
      </c>
      <c r="D585" s="209" t="s">
        <v>1069</v>
      </c>
      <c r="E585" s="209" t="s">
        <v>13779</v>
      </c>
      <c r="F585" s="209" t="s">
        <v>13177</v>
      </c>
      <c r="G585" s="209"/>
      <c r="H585" s="209" t="s">
        <v>14983</v>
      </c>
      <c r="I585" s="189" t="s">
        <v>13536</v>
      </c>
      <c r="J585" s="231" t="str">
        <f t="shared" si="20"/>
        <v>TungstenHubei Green Tungsten Co., Ltd.</v>
      </c>
      <c r="K585" s="231" t="str">
        <f t="shared" si="21"/>
        <v>TungstenHubei Green Tungsten Co., Ltd.</v>
      </c>
    </row>
    <row r="586" spans="1:11">
      <c r="A586" s="209" t="s">
        <v>1101</v>
      </c>
      <c r="B586" s="209" t="s">
        <v>13726</v>
      </c>
      <c r="C586" s="209" t="s">
        <v>15359</v>
      </c>
      <c r="D586" s="209" t="s">
        <v>1069</v>
      </c>
      <c r="E586" s="209" t="s">
        <v>772</v>
      </c>
      <c r="F586" s="209" t="s">
        <v>13177</v>
      </c>
      <c r="G586" s="209"/>
      <c r="H586" s="209" t="s">
        <v>1702</v>
      </c>
      <c r="I586" s="189" t="s">
        <v>13535</v>
      </c>
      <c r="J586" s="231" t="str">
        <f t="shared" si="20"/>
        <v>TungstenHuman Chun-Chang non-ferrous Smelting &amp; Concentrating Co., Ltd.</v>
      </c>
      <c r="K586" s="231" t="str">
        <f t="shared" si="21"/>
        <v>TungstenHuman Chun-Chang non-ferrous Smelting &amp; Concentrating Co., Ltd.</v>
      </c>
    </row>
    <row r="587" spans="1:11">
      <c r="A587" s="209" t="s">
        <v>1101</v>
      </c>
      <c r="B587" s="209" t="s">
        <v>1346</v>
      </c>
      <c r="C587" s="209" t="s">
        <v>15359</v>
      </c>
      <c r="D587" s="209" t="s">
        <v>1069</v>
      </c>
      <c r="E587" s="209" t="s">
        <v>772</v>
      </c>
      <c r="F587" s="209" t="s">
        <v>13177</v>
      </c>
      <c r="G587" s="209"/>
      <c r="H587" s="209" t="s">
        <v>1702</v>
      </c>
      <c r="I587" s="189" t="s">
        <v>13535</v>
      </c>
      <c r="J587" s="231" t="str">
        <f t="shared" si="20"/>
        <v>TungstenHunan Chunchang Nonferrous Metals Co., Ltd.</v>
      </c>
      <c r="K587" s="231" t="str">
        <f t="shared" si="21"/>
        <v>TungstenHunan Chunchang Nonferrous Metals Co., Ltd.</v>
      </c>
    </row>
    <row r="588" spans="1:11">
      <c r="A588" s="209" t="s">
        <v>1101</v>
      </c>
      <c r="B588" s="209" t="s">
        <v>15359</v>
      </c>
      <c r="C588" s="209" t="s">
        <v>15359</v>
      </c>
      <c r="D588" s="209" t="s">
        <v>1069</v>
      </c>
      <c r="E588" s="209" t="s">
        <v>772</v>
      </c>
      <c r="F588" s="209" t="s">
        <v>13177</v>
      </c>
      <c r="G588" s="209"/>
      <c r="H588" s="209" t="s">
        <v>1702</v>
      </c>
      <c r="I588" s="189" t="s">
        <v>13535</v>
      </c>
      <c r="J588" s="231" t="str">
        <f t="shared" si="20"/>
        <v>TungstenHunan Jintai New Material Co., Ltd.</v>
      </c>
      <c r="K588" s="231" t="str">
        <f t="shared" si="21"/>
        <v>TungstenHunan Jintai New Material Co., Ltd.</v>
      </c>
    </row>
    <row r="589" spans="1:11">
      <c r="A589" s="209" t="s">
        <v>1101</v>
      </c>
      <c r="B589" s="209" t="s">
        <v>15354</v>
      </c>
      <c r="C589" s="209" t="s">
        <v>15354</v>
      </c>
      <c r="D589" s="209" t="s">
        <v>1069</v>
      </c>
      <c r="E589" s="209" t="s">
        <v>1370</v>
      </c>
      <c r="F589" s="209" t="s">
        <v>13177</v>
      </c>
      <c r="G589" s="209"/>
      <c r="H589" s="209" t="s">
        <v>1733</v>
      </c>
      <c r="I589" s="189" t="s">
        <v>13535</v>
      </c>
      <c r="J589" s="231" t="str">
        <f t="shared" si="20"/>
        <v>TungstenHunan Shizhuyuan Nonferrous Metals Co., Ltd. Chenzhou Tungsten Products Branch</v>
      </c>
      <c r="K589" s="231" t="str">
        <f t="shared" si="21"/>
        <v>TungstenHunan Shizhuyuan Nonferrous Metals Co., Ltd. Chenzhou Tungsten Products Branch</v>
      </c>
    </row>
    <row r="590" spans="1:11">
      <c r="A590" s="209" t="s">
        <v>1101</v>
      </c>
      <c r="B590" s="209" t="s">
        <v>1798</v>
      </c>
      <c r="C590" s="209" t="s">
        <v>1798</v>
      </c>
      <c r="D590" s="209" t="s">
        <v>854</v>
      </c>
      <c r="E590" s="209" t="s">
        <v>1799</v>
      </c>
      <c r="F590" s="209" t="s">
        <v>13177</v>
      </c>
      <c r="G590" s="209"/>
      <c r="H590" s="209" t="s">
        <v>1800</v>
      </c>
      <c r="I590" s="189" t="s">
        <v>9973</v>
      </c>
      <c r="J590" s="231" t="str">
        <f t="shared" si="20"/>
        <v>TungstenHydrometallurg, JSC</v>
      </c>
      <c r="K590" s="231" t="str">
        <f t="shared" si="21"/>
        <v>TungstenHydrometallurg, JSC</v>
      </c>
    </row>
    <row r="591" spans="1:11">
      <c r="A591" s="209" t="s">
        <v>1101</v>
      </c>
      <c r="B591" s="209" t="s">
        <v>1347</v>
      </c>
      <c r="C591" s="209" t="s">
        <v>1347</v>
      </c>
      <c r="D591" s="209" t="s">
        <v>1077</v>
      </c>
      <c r="E591" s="209" t="s">
        <v>773</v>
      </c>
      <c r="F591" s="209" t="s">
        <v>13177</v>
      </c>
      <c r="G591" s="209"/>
      <c r="H591" s="209" t="s">
        <v>2090</v>
      </c>
      <c r="I591" s="189" t="s">
        <v>1542</v>
      </c>
      <c r="J591" s="231" t="str">
        <f t="shared" si="20"/>
        <v>TungstenJapan New Metals Co., Ltd.</v>
      </c>
      <c r="K591" s="231" t="str">
        <f t="shared" si="21"/>
        <v>TungstenJapan New Metals Co., Ltd.</v>
      </c>
    </row>
    <row r="592" spans="1:11">
      <c r="A592" s="209" t="s">
        <v>1101</v>
      </c>
      <c r="B592" s="209" t="s">
        <v>1392</v>
      </c>
      <c r="C592" s="209" t="s">
        <v>1392</v>
      </c>
      <c r="D592" s="209" t="s">
        <v>1069</v>
      </c>
      <c r="E592" s="209" t="s">
        <v>1393</v>
      </c>
      <c r="F592" s="209" t="s">
        <v>13177</v>
      </c>
      <c r="G592" s="209"/>
      <c r="H592" s="209" t="s">
        <v>1732</v>
      </c>
      <c r="I592" s="189" t="s">
        <v>13531</v>
      </c>
      <c r="J592" s="231" t="str">
        <f t="shared" si="20"/>
        <v>TungstenJiangwu H.C. Starck Tungsten Products Co., Ltd.</v>
      </c>
      <c r="K592" s="231" t="str">
        <f t="shared" si="21"/>
        <v>TungstenJiangwu H.C. Starck Tungsten Products Co., Ltd.</v>
      </c>
    </row>
    <row r="593" spans="1:11">
      <c r="A593" s="209" t="s">
        <v>1101</v>
      </c>
      <c r="B593" s="209" t="s">
        <v>148</v>
      </c>
      <c r="C593" s="209" t="s">
        <v>148</v>
      </c>
      <c r="D593" s="209" t="s">
        <v>1069</v>
      </c>
      <c r="E593" s="209" t="s">
        <v>130</v>
      </c>
      <c r="F593" s="209" t="s">
        <v>13177</v>
      </c>
      <c r="G593" s="209"/>
      <c r="H593" s="209" t="s">
        <v>1792</v>
      </c>
      <c r="I593" s="189" t="s">
        <v>13531</v>
      </c>
      <c r="J593" s="231" t="str">
        <f t="shared" si="20"/>
        <v>TungstenJiangxi Gan Bei Tungsten Co., Ltd.</v>
      </c>
      <c r="K593" s="231" t="str">
        <f t="shared" si="21"/>
        <v>TungstenJiangxi Gan Bei Tungsten Co., Ltd.</v>
      </c>
    </row>
    <row r="594" spans="1:11">
      <c r="A594" s="209" t="s">
        <v>1101</v>
      </c>
      <c r="B594" s="209" t="s">
        <v>789</v>
      </c>
      <c r="C594" s="209" t="s">
        <v>789</v>
      </c>
      <c r="D594" s="209" t="s">
        <v>1069</v>
      </c>
      <c r="E594" s="209" t="s">
        <v>778</v>
      </c>
      <c r="F594" s="209" t="s">
        <v>13177</v>
      </c>
      <c r="G594" s="209"/>
      <c r="H594" s="209" t="s">
        <v>1789</v>
      </c>
      <c r="I594" s="189" t="s">
        <v>13531</v>
      </c>
      <c r="J594" s="231" t="str">
        <f t="shared" si="20"/>
        <v>TungstenJiangxi Minmetals Gao'an Non-ferrous Metals Co., Ltd.</v>
      </c>
      <c r="K594" s="231" t="str">
        <f t="shared" si="21"/>
        <v>TungstenJiangxi Minmetals Gao'an Non-ferrous Metals Co., Ltd.</v>
      </c>
    </row>
    <row r="595" spans="1:11">
      <c r="A595" s="209" t="s">
        <v>1101</v>
      </c>
      <c r="B595" s="209" t="s">
        <v>145</v>
      </c>
      <c r="C595" s="209" t="s">
        <v>145</v>
      </c>
      <c r="D595" s="209" t="s">
        <v>1069</v>
      </c>
      <c r="E595" s="209" t="s">
        <v>135</v>
      </c>
      <c r="F595" s="209" t="s">
        <v>13177</v>
      </c>
      <c r="G595" s="209"/>
      <c r="H595" s="209" t="s">
        <v>1790</v>
      </c>
      <c r="I595" s="189" t="s">
        <v>13531</v>
      </c>
      <c r="J595" s="231" t="str">
        <f t="shared" ref="J595:J641" si="22">A595&amp;B595</f>
        <v>TungstenJiangxi Tonggu Non-ferrous Metallurgical &amp; Chemical Co., Ltd.</v>
      </c>
      <c r="K595" s="231" t="str">
        <f t="shared" ref="K595:K641" si="23">A595&amp;B595</f>
        <v>TungstenJiangxi Tonggu Non-ferrous Metallurgical &amp; Chemical Co., Ltd.</v>
      </c>
    </row>
    <row r="596" spans="1:11">
      <c r="A596" s="209" t="s">
        <v>1101</v>
      </c>
      <c r="B596" s="209" t="s">
        <v>144</v>
      </c>
      <c r="C596" s="209" t="s">
        <v>144</v>
      </c>
      <c r="D596" s="209" t="s">
        <v>1069</v>
      </c>
      <c r="E596" s="209" t="s">
        <v>134</v>
      </c>
      <c r="F596" s="209" t="s">
        <v>13177</v>
      </c>
      <c r="G596" s="209"/>
      <c r="H596" s="209" t="s">
        <v>1732</v>
      </c>
      <c r="I596" s="189" t="s">
        <v>13531</v>
      </c>
      <c r="J596" s="231" t="str">
        <f t="shared" si="22"/>
        <v>TungstenJiangxi Xinsheng Tungsten Industry Co., Ltd.</v>
      </c>
      <c r="K596" s="231" t="str">
        <f t="shared" si="23"/>
        <v>TungstenJiangxi Xinsheng Tungsten Industry Co., Ltd.</v>
      </c>
    </row>
    <row r="597" spans="1:11">
      <c r="A597" s="209" t="s">
        <v>1101</v>
      </c>
      <c r="B597" s="209" t="s">
        <v>143</v>
      </c>
      <c r="C597" s="209" t="s">
        <v>143</v>
      </c>
      <c r="D597" s="209" t="s">
        <v>1069</v>
      </c>
      <c r="E597" s="209" t="s">
        <v>133</v>
      </c>
      <c r="F597" s="209" t="s">
        <v>13177</v>
      </c>
      <c r="G597" s="209"/>
      <c r="H597" s="209" t="s">
        <v>1732</v>
      </c>
      <c r="I597" s="189" t="s">
        <v>13531</v>
      </c>
      <c r="J597" s="231" t="str">
        <f t="shared" si="22"/>
        <v>TungstenJiangxi Yaosheng Tungsten Co., Ltd.</v>
      </c>
      <c r="K597" s="231" t="str">
        <f t="shared" si="23"/>
        <v>TungstenJiangxi Yaosheng Tungsten Co., Ltd.</v>
      </c>
    </row>
    <row r="598" spans="1:11">
      <c r="A598" s="189" t="s">
        <v>1101</v>
      </c>
      <c r="B598" s="189" t="s">
        <v>15701</v>
      </c>
      <c r="C598" s="189" t="s">
        <v>15701</v>
      </c>
      <c r="D598" s="189" t="s">
        <v>2383</v>
      </c>
      <c r="E598" s="189" t="s">
        <v>15702</v>
      </c>
      <c r="F598" s="209" t="s">
        <v>13177</v>
      </c>
      <c r="H598" s="282" t="s">
        <v>15709</v>
      </c>
      <c r="I598" s="282" t="s">
        <v>11431</v>
      </c>
      <c r="J598" s="231" t="str">
        <f t="shared" si="22"/>
        <v>TungstenJing Yuan Tungsten Technology Co., Ltd.</v>
      </c>
      <c r="K598" s="231" t="str">
        <f t="shared" si="23"/>
        <v>TungstenJing Yuan Tungsten Technology Co., Ltd.</v>
      </c>
    </row>
    <row r="599" spans="1:11">
      <c r="A599" s="189" t="s">
        <v>1101</v>
      </c>
      <c r="B599" s="189" t="s">
        <v>15312</v>
      </c>
      <c r="C599" s="189" t="s">
        <v>15358</v>
      </c>
      <c r="D599" s="189" t="s">
        <v>1069</v>
      </c>
      <c r="E599" s="189" t="s">
        <v>13779</v>
      </c>
      <c r="F599" s="209" t="s">
        <v>13177</v>
      </c>
      <c r="H599" s="209" t="s">
        <v>14983</v>
      </c>
      <c r="I599" s="209" t="s">
        <v>13536</v>
      </c>
      <c r="J599" s="231" t="str">
        <f t="shared" si="22"/>
        <v>TungstenJingmen Dewei GEM Tungsten Resources Recycling Co., Ltd.</v>
      </c>
      <c r="K599" s="231" t="str">
        <f t="shared" si="23"/>
        <v>TungstenJingmen Dewei GEM Tungsten Resources Recycling Co., Ltd.</v>
      </c>
    </row>
    <row r="600" spans="1:11">
      <c r="A600" s="189" t="s">
        <v>1101</v>
      </c>
      <c r="B600" s="189" t="s">
        <v>13727</v>
      </c>
      <c r="C600" s="189" t="s">
        <v>13727</v>
      </c>
      <c r="D600" s="189" t="s">
        <v>854</v>
      </c>
      <c r="E600" s="189" t="s">
        <v>13728</v>
      </c>
      <c r="F600" s="209" t="s">
        <v>13177</v>
      </c>
      <c r="H600" s="209" t="s">
        <v>13739</v>
      </c>
      <c r="I600" s="209" t="s">
        <v>9890</v>
      </c>
      <c r="J600" s="231" t="str">
        <f t="shared" si="22"/>
        <v>TungstenJSC "Kirovgrad Hard Alloys Plant"</v>
      </c>
      <c r="K600" s="231" t="str">
        <f t="shared" si="23"/>
        <v>TungstenJSC "Kirovgrad Hard Alloys Plant"</v>
      </c>
    </row>
    <row r="601" spans="1:11">
      <c r="A601" s="189" t="s">
        <v>1101</v>
      </c>
      <c r="B601" s="189" t="s">
        <v>15715</v>
      </c>
      <c r="C601" s="189" t="s">
        <v>15716</v>
      </c>
      <c r="D601" s="189" t="s">
        <v>863</v>
      </c>
      <c r="E601" s="189" t="s">
        <v>15648</v>
      </c>
      <c r="F601" s="209" t="s">
        <v>13177</v>
      </c>
      <c r="H601" s="282" t="s">
        <v>15659</v>
      </c>
      <c r="I601" s="282" t="s">
        <v>12033</v>
      </c>
      <c r="J601" s="231" t="str">
        <f t="shared" si="22"/>
        <v>TungstenKenee Mining Corporation</v>
      </c>
      <c r="K601" s="231" t="str">
        <f t="shared" si="23"/>
        <v>TungstenKenee Mining Corporation</v>
      </c>
    </row>
    <row r="602" spans="1:11">
      <c r="A602" s="189" t="s">
        <v>1101</v>
      </c>
      <c r="B602" s="189" t="s">
        <v>15716</v>
      </c>
      <c r="C602" s="189" t="s">
        <v>15716</v>
      </c>
      <c r="D602" s="189" t="s">
        <v>863</v>
      </c>
      <c r="E602" s="189" t="s">
        <v>15648</v>
      </c>
      <c r="F602" s="209" t="s">
        <v>13177</v>
      </c>
      <c r="H602" s="282" t="s">
        <v>15659</v>
      </c>
      <c r="I602" s="282" t="s">
        <v>12033</v>
      </c>
      <c r="J602" s="231" t="str">
        <f t="shared" si="22"/>
        <v>TungstenKENEE MINING VIETNAM COMPANY LIMITED</v>
      </c>
      <c r="K602" s="231" t="str">
        <f t="shared" si="23"/>
        <v>TungstenKENEE MINING VIETNAM COMPANY LIMITED</v>
      </c>
    </row>
    <row r="603" spans="1:11">
      <c r="A603" s="189" t="s">
        <v>1101</v>
      </c>
      <c r="B603" s="189" t="s">
        <v>141</v>
      </c>
      <c r="C603" s="189" t="s">
        <v>141</v>
      </c>
      <c r="D603" s="189" t="s">
        <v>2384</v>
      </c>
      <c r="E603" s="189" t="s">
        <v>774</v>
      </c>
      <c r="F603" s="209" t="s">
        <v>13177</v>
      </c>
      <c r="H603" s="282" t="s">
        <v>1784</v>
      </c>
      <c r="I603" s="282" t="s">
        <v>1715</v>
      </c>
      <c r="J603" s="231" t="str">
        <f t="shared" si="22"/>
        <v>TungstenKennametal Fallon</v>
      </c>
      <c r="K603" s="231" t="str">
        <f t="shared" si="23"/>
        <v>TungstenKennametal Fallon</v>
      </c>
    </row>
    <row r="604" spans="1:11">
      <c r="A604" s="189" t="s">
        <v>1101</v>
      </c>
      <c r="B604" s="189" t="s">
        <v>140</v>
      </c>
      <c r="C604" s="189" t="s">
        <v>140</v>
      </c>
      <c r="D604" s="189" t="s">
        <v>2384</v>
      </c>
      <c r="E604" s="189" t="s">
        <v>768</v>
      </c>
      <c r="F604" s="209" t="s">
        <v>13177</v>
      </c>
      <c r="H604" s="282" t="s">
        <v>1779</v>
      </c>
      <c r="I604" s="282" t="s">
        <v>1780</v>
      </c>
      <c r="J604" s="231" t="str">
        <f t="shared" si="22"/>
        <v>TungstenKennametal Huntsville</v>
      </c>
      <c r="K604" s="231" t="str">
        <f t="shared" si="23"/>
        <v>TungstenKennametal Huntsville</v>
      </c>
    </row>
    <row r="605" spans="1:11">
      <c r="A605" s="189" t="s">
        <v>1101</v>
      </c>
      <c r="B605" s="189" t="s">
        <v>15703</v>
      </c>
      <c r="C605" s="189" t="s">
        <v>15703</v>
      </c>
      <c r="D605" s="189" t="s">
        <v>12995</v>
      </c>
      <c r="E605" s="189" t="s">
        <v>15704</v>
      </c>
      <c r="F605" s="209" t="s">
        <v>13177</v>
      </c>
      <c r="H605" s="282" t="s">
        <v>15708</v>
      </c>
      <c r="I605" s="282" t="s">
        <v>7042</v>
      </c>
      <c r="J605" s="231" t="str">
        <f t="shared" si="22"/>
        <v>TungstenLAOS SOUTHERN MINING SMELTING SOLE CO.,LTD</v>
      </c>
      <c r="K605" s="231" t="str">
        <f t="shared" si="23"/>
        <v>TungstenLAOS SOUTHERN MINING SMELTING SOLE CO.,LTD</v>
      </c>
    </row>
    <row r="606" spans="1:11">
      <c r="A606" s="189" t="s">
        <v>1101</v>
      </c>
      <c r="B606" s="189" t="s">
        <v>13729</v>
      </c>
      <c r="C606" s="189" t="s">
        <v>13729</v>
      </c>
      <c r="D606" s="189" t="s">
        <v>2383</v>
      </c>
      <c r="E606" s="189" t="s">
        <v>13730</v>
      </c>
      <c r="F606" s="209" t="s">
        <v>13177</v>
      </c>
      <c r="H606" s="282" t="s">
        <v>13740</v>
      </c>
      <c r="I606" s="282" t="s">
        <v>11431</v>
      </c>
      <c r="J606" s="231" t="str">
        <f t="shared" si="22"/>
        <v>TungstenLianyou Metals Co., Ltd.</v>
      </c>
      <c r="K606" s="231" t="str">
        <f t="shared" si="23"/>
        <v>TungstenLianyou Metals Co., Ltd.</v>
      </c>
    </row>
    <row r="607" spans="1:11">
      <c r="A607" s="189" t="s">
        <v>1101</v>
      </c>
      <c r="B607" s="189" t="s">
        <v>15649</v>
      </c>
      <c r="C607" s="189" t="s">
        <v>15649</v>
      </c>
      <c r="D607" s="189" t="s">
        <v>2383</v>
      </c>
      <c r="E607" s="189" t="s">
        <v>15650</v>
      </c>
      <c r="F607" s="209" t="s">
        <v>13177</v>
      </c>
      <c r="H607" s="282" t="s">
        <v>15660</v>
      </c>
      <c r="I607" s="282" t="s">
        <v>11437</v>
      </c>
      <c r="J607" s="231" t="str">
        <f t="shared" si="22"/>
        <v>TungstenLianyou Resources Co., Ltd.</v>
      </c>
      <c r="K607" s="231" t="str">
        <f t="shared" si="23"/>
        <v>TungstenLianyou Resources Co., Ltd.</v>
      </c>
    </row>
    <row r="608" spans="1:11">
      <c r="A608" s="189" t="s">
        <v>1101</v>
      </c>
      <c r="B608" s="189" t="s">
        <v>15316</v>
      </c>
      <c r="C608" s="189" t="s">
        <v>15316</v>
      </c>
      <c r="D608" s="189" t="s">
        <v>854</v>
      </c>
      <c r="E608" s="189" t="s">
        <v>15317</v>
      </c>
      <c r="F608" s="209" t="s">
        <v>13177</v>
      </c>
      <c r="H608" s="282" t="s">
        <v>15318</v>
      </c>
      <c r="I608" s="282" t="s">
        <v>9926</v>
      </c>
      <c r="J608" s="231" t="str">
        <f t="shared" si="22"/>
        <v>TungstenLLC Vostok</v>
      </c>
      <c r="K608" s="231" t="str">
        <f t="shared" si="23"/>
        <v>TungstenLLC Vostok</v>
      </c>
    </row>
    <row r="609" spans="1:11">
      <c r="A609" s="189" t="s">
        <v>1101</v>
      </c>
      <c r="B609" s="189" t="s">
        <v>15651</v>
      </c>
      <c r="C609" s="189" t="s">
        <v>15651</v>
      </c>
      <c r="D609" s="189" t="s">
        <v>1084</v>
      </c>
      <c r="E609" s="189" t="s">
        <v>15652</v>
      </c>
      <c r="F609" s="209" t="s">
        <v>13177</v>
      </c>
      <c r="H609" s="282" t="s">
        <v>15661</v>
      </c>
      <c r="I609" s="282" t="s">
        <v>8643</v>
      </c>
      <c r="J609" s="231" t="str">
        <f t="shared" si="22"/>
        <v>TungstenMALAMET SMELTING SDN. BHD.</v>
      </c>
      <c r="K609" s="231" t="str">
        <f t="shared" si="23"/>
        <v>TungstenMALAMET SMELTING SDN. BHD.</v>
      </c>
    </row>
    <row r="610" spans="1:11">
      <c r="A610" s="189" t="s">
        <v>1101</v>
      </c>
      <c r="B610" s="189" t="s">
        <v>146</v>
      </c>
      <c r="C610" s="189" t="s">
        <v>146</v>
      </c>
      <c r="D610" s="189" t="s">
        <v>1069</v>
      </c>
      <c r="E610" s="189" t="s">
        <v>136</v>
      </c>
      <c r="F610" s="209" t="s">
        <v>13177</v>
      </c>
      <c r="H610" s="282" t="s">
        <v>15662</v>
      </c>
      <c r="I610" s="282" t="s">
        <v>13540</v>
      </c>
      <c r="J610" s="231" t="str">
        <f t="shared" si="22"/>
        <v>TungstenMalipo Haiyu Tungsten Co., Ltd.</v>
      </c>
      <c r="K610" s="231" t="str">
        <f t="shared" si="23"/>
        <v>TungstenMalipo Haiyu Tungsten Co., Ltd.</v>
      </c>
    </row>
    <row r="611" spans="1:11">
      <c r="A611" s="189" t="s">
        <v>1101</v>
      </c>
      <c r="B611" s="189" t="s">
        <v>14973</v>
      </c>
      <c r="C611" s="189" t="s">
        <v>14973</v>
      </c>
      <c r="D611" s="189" t="s">
        <v>863</v>
      </c>
      <c r="E611" s="189" t="s">
        <v>1394</v>
      </c>
      <c r="F611" s="209" t="s">
        <v>13177</v>
      </c>
      <c r="H611" s="282" t="s">
        <v>1794</v>
      </c>
      <c r="I611" s="282" t="s">
        <v>12081</v>
      </c>
      <c r="J611" s="231" t="str">
        <f t="shared" si="22"/>
        <v>TungstenMasan High-Tech Materials</v>
      </c>
      <c r="K611" s="231" t="str">
        <f t="shared" si="23"/>
        <v>TungstenMasan High-Tech Materials</v>
      </c>
    </row>
    <row r="612" spans="1:11">
      <c r="A612" s="189" t="s">
        <v>1101</v>
      </c>
      <c r="B612" s="189" t="s">
        <v>13731</v>
      </c>
      <c r="C612" s="189" t="s">
        <v>14973</v>
      </c>
      <c r="D612" s="189" t="s">
        <v>863</v>
      </c>
      <c r="E612" s="189" t="s">
        <v>1394</v>
      </c>
      <c r="F612" s="209" t="s">
        <v>13177</v>
      </c>
      <c r="H612" s="189" t="s">
        <v>1794</v>
      </c>
      <c r="I612" s="189" t="s">
        <v>12081</v>
      </c>
      <c r="J612" s="231" t="str">
        <f t="shared" si="22"/>
        <v>TungstenMasan Tungsten Chemical LLC (MTC)</v>
      </c>
      <c r="K612" s="231" t="str">
        <f t="shared" si="23"/>
        <v>TungstenMasan Tungsten Chemical LLC (MTC)</v>
      </c>
    </row>
    <row r="613" spans="1:11">
      <c r="A613" s="189" t="s">
        <v>1101</v>
      </c>
      <c r="B613" s="189" t="s">
        <v>2488</v>
      </c>
      <c r="C613" s="189" t="s">
        <v>2488</v>
      </c>
      <c r="D613" s="189" t="s">
        <v>854</v>
      </c>
      <c r="E613" s="189" t="s">
        <v>2223</v>
      </c>
      <c r="F613" s="209" t="s">
        <v>13177</v>
      </c>
      <c r="H613" s="189" t="s">
        <v>2224</v>
      </c>
      <c r="I613" s="189" t="s">
        <v>9906</v>
      </c>
      <c r="J613" s="231" t="str">
        <f t="shared" si="22"/>
        <v>TungstenMoliren Ltd.</v>
      </c>
      <c r="K613" s="231" t="str">
        <f t="shared" si="23"/>
        <v>TungstenMoliren Ltd.</v>
      </c>
    </row>
    <row r="614" spans="1:11">
      <c r="A614" s="189" t="s">
        <v>1101</v>
      </c>
      <c r="B614" s="189" t="s">
        <v>15360</v>
      </c>
      <c r="C614" s="189" t="s">
        <v>15360</v>
      </c>
      <c r="D614" s="189" t="s">
        <v>863</v>
      </c>
      <c r="E614" s="189" t="s">
        <v>15361</v>
      </c>
      <c r="F614" s="209" t="s">
        <v>13177</v>
      </c>
      <c r="H614" s="189" t="s">
        <v>15367</v>
      </c>
      <c r="I614" s="189" t="s">
        <v>12085</v>
      </c>
      <c r="J614" s="231" t="str">
        <f t="shared" si="22"/>
        <v>TungstenNam Viet Cromit Joint Stock Company</v>
      </c>
      <c r="K614" s="231" t="str">
        <f t="shared" si="23"/>
        <v>TungstenNam Viet Cromit Joint Stock Company</v>
      </c>
    </row>
    <row r="615" spans="1:11">
      <c r="A615" s="189" t="s">
        <v>1101</v>
      </c>
      <c r="B615" s="189" t="s">
        <v>15362</v>
      </c>
      <c r="C615" s="189" t="s">
        <v>15360</v>
      </c>
      <c r="D615" s="189" t="s">
        <v>863</v>
      </c>
      <c r="E615" s="189" t="s">
        <v>15361</v>
      </c>
      <c r="F615" s="209" t="s">
        <v>13177</v>
      </c>
      <c r="H615" s="189" t="s">
        <v>15367</v>
      </c>
      <c r="I615" s="189" t="s">
        <v>12085</v>
      </c>
      <c r="J615" s="231" t="str">
        <f t="shared" si="22"/>
        <v>TungstenNan Viet Ferrochrome Co., Ltd.</v>
      </c>
      <c r="K615" s="231" t="str">
        <f t="shared" si="23"/>
        <v>TungstenNan Viet Ferrochrome Co., Ltd.</v>
      </c>
    </row>
    <row r="616" spans="1:11">
      <c r="A616" s="189" t="s">
        <v>1101</v>
      </c>
      <c r="B616" s="189" t="s">
        <v>1795</v>
      </c>
      <c r="C616" s="189" t="s">
        <v>1795</v>
      </c>
      <c r="D616" s="189" t="s">
        <v>2384</v>
      </c>
      <c r="E616" s="189" t="s">
        <v>1796</v>
      </c>
      <c r="F616" s="209" t="s">
        <v>13177</v>
      </c>
      <c r="H616" s="189" t="s">
        <v>1797</v>
      </c>
      <c r="I616" s="189" t="s">
        <v>1583</v>
      </c>
      <c r="J616" s="231" t="str">
        <f t="shared" si="22"/>
        <v>TungstenNiagara Refining LLC</v>
      </c>
      <c r="K616" s="231" t="str">
        <f t="shared" si="23"/>
        <v>TungstenNiagara Refining LLC</v>
      </c>
    </row>
    <row r="617" spans="1:11">
      <c r="A617" s="189" t="s">
        <v>1101</v>
      </c>
      <c r="B617" s="189" t="s">
        <v>13766</v>
      </c>
      <c r="C617" s="189" t="s">
        <v>13766</v>
      </c>
      <c r="D617" s="189" t="s">
        <v>854</v>
      </c>
      <c r="E617" s="189" t="s">
        <v>13780</v>
      </c>
      <c r="F617" s="209" t="s">
        <v>13177</v>
      </c>
      <c r="H617" s="189" t="s">
        <v>13788</v>
      </c>
      <c r="I617" s="189" t="s">
        <v>13789</v>
      </c>
      <c r="J617" s="231" t="str">
        <f t="shared" si="22"/>
        <v>TungstenNPP Tyazhmetprom LLC</v>
      </c>
      <c r="K617" s="231" t="str">
        <f t="shared" si="23"/>
        <v>TungstenNPP Tyazhmetprom LLC</v>
      </c>
    </row>
    <row r="618" spans="1:11">
      <c r="A618" s="189" t="s">
        <v>1101</v>
      </c>
      <c r="B618" s="189" t="s">
        <v>1395</v>
      </c>
      <c r="C618" s="189" t="s">
        <v>14973</v>
      </c>
      <c r="D618" s="189" t="s">
        <v>863</v>
      </c>
      <c r="E618" s="189" t="s">
        <v>1394</v>
      </c>
      <c r="F618" s="209" t="s">
        <v>13177</v>
      </c>
      <c r="H618" s="189" t="s">
        <v>1794</v>
      </c>
      <c r="I618" s="189" t="s">
        <v>12081</v>
      </c>
      <c r="J618" s="231" t="str">
        <f t="shared" si="22"/>
        <v>TungstenNui Phao H.C. Starck Tungsten Chemicals Manufacturing LLC</v>
      </c>
      <c r="K618" s="231" t="str">
        <f t="shared" si="23"/>
        <v>TungstenNui Phao H.C. Starck Tungsten Chemicals Manufacturing LLC</v>
      </c>
    </row>
    <row r="619" spans="1:11">
      <c r="A619" s="189" t="s">
        <v>1101</v>
      </c>
      <c r="B619" s="189" t="s">
        <v>14974</v>
      </c>
      <c r="C619" s="189" t="s">
        <v>14974</v>
      </c>
      <c r="D619" s="189" t="s">
        <v>854</v>
      </c>
      <c r="E619" s="189" t="s">
        <v>14975</v>
      </c>
      <c r="F619" s="209" t="s">
        <v>13177</v>
      </c>
      <c r="H619" s="189" t="s">
        <v>14991</v>
      </c>
      <c r="I619" s="189" t="s">
        <v>9906</v>
      </c>
      <c r="J619" s="231" t="str">
        <f t="shared" si="22"/>
        <v>TungstenOOO “Technolom” 1</v>
      </c>
      <c r="K619" s="231" t="str">
        <f t="shared" si="23"/>
        <v>TungstenOOO “Technolom” 1</v>
      </c>
    </row>
    <row r="620" spans="1:11">
      <c r="A620" s="189" t="s">
        <v>1101</v>
      </c>
      <c r="B620" s="189" t="s">
        <v>14976</v>
      </c>
      <c r="C620" s="189" t="s">
        <v>14976</v>
      </c>
      <c r="D620" s="189" t="s">
        <v>854</v>
      </c>
      <c r="E620" s="189" t="s">
        <v>14977</v>
      </c>
      <c r="F620" s="209" t="s">
        <v>13177</v>
      </c>
      <c r="H620" s="189" t="s">
        <v>14991</v>
      </c>
      <c r="I620" s="189" t="s">
        <v>9906</v>
      </c>
      <c r="J620" s="231" t="str">
        <f t="shared" si="22"/>
        <v>TungstenOOO “Technolom” 2</v>
      </c>
      <c r="K620" s="231" t="str">
        <f t="shared" si="23"/>
        <v>TungstenOOO “Technolom” 2</v>
      </c>
    </row>
    <row r="621" spans="1:11">
      <c r="A621" s="189" t="s">
        <v>1101</v>
      </c>
      <c r="B621" s="189" t="s">
        <v>15653</v>
      </c>
      <c r="C621" s="189" t="s">
        <v>15653</v>
      </c>
      <c r="D621" s="189" t="s">
        <v>852</v>
      </c>
      <c r="E621" s="189" t="s">
        <v>15654</v>
      </c>
      <c r="F621" s="209" t="s">
        <v>13177</v>
      </c>
      <c r="H621" s="189" t="s">
        <v>15663</v>
      </c>
      <c r="I621" s="189" t="s">
        <v>9175</v>
      </c>
      <c r="J621" s="231" t="str">
        <f t="shared" si="22"/>
        <v>TungstenPhilippine Bonway Manufacturing Industrial Corporation</v>
      </c>
      <c r="K621" s="231" t="str">
        <f t="shared" si="23"/>
        <v>TungstenPhilippine Bonway Manufacturing Industrial Corporation</v>
      </c>
    </row>
    <row r="622" spans="1:11">
      <c r="A622" s="189" t="s">
        <v>1101</v>
      </c>
      <c r="B622" s="189" t="s">
        <v>15655</v>
      </c>
      <c r="C622" s="189" t="s">
        <v>15655</v>
      </c>
      <c r="D622" s="189" t="s">
        <v>852</v>
      </c>
      <c r="E622" s="189" t="s">
        <v>15656</v>
      </c>
      <c r="F622" s="209" t="s">
        <v>13177</v>
      </c>
      <c r="H622" s="189" t="s">
        <v>15663</v>
      </c>
      <c r="I622" s="189" t="s">
        <v>9175</v>
      </c>
      <c r="J622" s="231" t="str">
        <f t="shared" si="22"/>
        <v>TungstenPhilippine Carreytech Metal Corp.</v>
      </c>
      <c r="K622" s="231" t="str">
        <f t="shared" si="23"/>
        <v>TungstenPhilippine Carreytech Metal Corp.</v>
      </c>
    </row>
    <row r="623" spans="1:11">
      <c r="A623" s="189" t="s">
        <v>1101</v>
      </c>
      <c r="B623" s="189" t="s">
        <v>2295</v>
      </c>
      <c r="C623" s="189" t="s">
        <v>2295</v>
      </c>
      <c r="D623" s="189" t="s">
        <v>852</v>
      </c>
      <c r="E623" s="189" t="s">
        <v>2225</v>
      </c>
      <c r="F623" s="209" t="s">
        <v>13177</v>
      </c>
      <c r="H623" s="189" t="s">
        <v>2226</v>
      </c>
      <c r="I623" s="189" t="s">
        <v>2227</v>
      </c>
      <c r="J623" s="231" t="str">
        <f t="shared" si="22"/>
        <v>TungstenPhilippine Chuangxin Industrial Co., Inc.</v>
      </c>
      <c r="K623" s="231" t="str">
        <f t="shared" si="23"/>
        <v>TungstenPhilippine Chuangxin Industrial Co., Inc.</v>
      </c>
    </row>
    <row r="624" spans="1:11">
      <c r="A624" s="189" t="s">
        <v>1101</v>
      </c>
      <c r="B624" s="189" t="s">
        <v>15705</v>
      </c>
      <c r="C624" s="189" t="s">
        <v>15705</v>
      </c>
      <c r="D624" s="189" t="s">
        <v>13409</v>
      </c>
      <c r="E624" s="189" t="s">
        <v>15706</v>
      </c>
      <c r="F624" s="209" t="s">
        <v>13177</v>
      </c>
      <c r="H624" s="189" t="s">
        <v>15707</v>
      </c>
      <c r="I624" s="189" t="s">
        <v>4090</v>
      </c>
      <c r="J624" s="231" t="str">
        <f t="shared" si="22"/>
        <v>TungstenS.P.T. spol.s r.o.</v>
      </c>
      <c r="K624" s="231" t="str">
        <f t="shared" si="23"/>
        <v>TungstenS.P.T. spol.s r.o.</v>
      </c>
    </row>
    <row r="625" spans="1:11">
      <c r="A625" s="189" t="s">
        <v>1101</v>
      </c>
      <c r="B625" s="189" t="s">
        <v>15657</v>
      </c>
      <c r="C625" s="189" t="s">
        <v>15657</v>
      </c>
      <c r="D625" s="189" t="s">
        <v>1069</v>
      </c>
      <c r="E625" s="189" t="s">
        <v>15658</v>
      </c>
      <c r="F625" s="209" t="s">
        <v>13177</v>
      </c>
      <c r="H625" s="189" t="s">
        <v>13743</v>
      </c>
      <c r="I625" s="189" t="s">
        <v>13530</v>
      </c>
      <c r="J625" s="231" t="str">
        <f t="shared" si="22"/>
        <v>TungstenShinwon Tungsten (Fujian Shanghang) Co., Ltd.</v>
      </c>
      <c r="K625" s="231" t="str">
        <f t="shared" si="23"/>
        <v>TungstenShinwon Tungsten (Fujian Shanghang) Co., Ltd.</v>
      </c>
    </row>
    <row r="626" spans="1:11">
      <c r="A626" s="189" t="s">
        <v>1101</v>
      </c>
      <c r="B626" s="189" t="s">
        <v>14948</v>
      </c>
      <c r="C626" s="189" t="s">
        <v>14948</v>
      </c>
      <c r="D626" s="189" t="s">
        <v>1070</v>
      </c>
      <c r="E626" s="189" t="s">
        <v>1391</v>
      </c>
      <c r="F626" s="209" t="s">
        <v>13177</v>
      </c>
      <c r="H626" s="189" t="s">
        <v>1710</v>
      </c>
      <c r="I626" s="189" t="s">
        <v>1511</v>
      </c>
      <c r="J626" s="231" t="str">
        <f t="shared" si="22"/>
        <v>TungstenTANIOBIS Smelting GmbH &amp; Co. KG</v>
      </c>
      <c r="K626" s="231" t="str">
        <f t="shared" si="23"/>
        <v>TungstenTANIOBIS Smelting GmbH &amp; Co. KG</v>
      </c>
    </row>
    <row r="627" spans="1:11">
      <c r="A627" s="189" t="s">
        <v>1101</v>
      </c>
      <c r="B627" s="189" t="s">
        <v>15717</v>
      </c>
      <c r="C627" s="189" t="s">
        <v>15717</v>
      </c>
      <c r="D627" s="189" t="s">
        <v>1080</v>
      </c>
      <c r="E627" s="189" t="s">
        <v>15718</v>
      </c>
      <c r="F627" s="209" t="s">
        <v>13177</v>
      </c>
      <c r="H627" s="189" t="s">
        <v>15719</v>
      </c>
      <c r="I627" s="229" t="s">
        <v>12821</v>
      </c>
      <c r="J627" s="231" t="str">
        <f t="shared" si="22"/>
        <v>TungstenTungamoy Metals Inc.</v>
      </c>
      <c r="K627" s="231" t="str">
        <f t="shared" si="23"/>
        <v>TungstenTungamoy Metals Inc.</v>
      </c>
    </row>
    <row r="628" spans="1:11">
      <c r="A628" s="189" t="s">
        <v>1101</v>
      </c>
      <c r="B628" s="189" t="s">
        <v>15363</v>
      </c>
      <c r="C628" s="189" t="s">
        <v>15363</v>
      </c>
      <c r="D628" s="189" t="s">
        <v>863</v>
      </c>
      <c r="E628" s="189" t="s">
        <v>15364</v>
      </c>
      <c r="F628" s="209" t="s">
        <v>13177</v>
      </c>
      <c r="H628" s="189" t="s">
        <v>15366</v>
      </c>
      <c r="I628" s="189" t="s">
        <v>12081</v>
      </c>
      <c r="J628" s="231" t="str">
        <f t="shared" si="22"/>
        <v>TungstenTungsten Vietnam Joint Stock Company</v>
      </c>
      <c r="K628" s="231" t="str">
        <f t="shared" si="23"/>
        <v>TungstenTungsten Vietnam Joint Stock Company</v>
      </c>
    </row>
    <row r="629" spans="1:11">
      <c r="A629" s="189" t="s">
        <v>1101</v>
      </c>
      <c r="B629" s="189" t="s">
        <v>2399</v>
      </c>
      <c r="C629" s="189" t="s">
        <v>2399</v>
      </c>
      <c r="D629" s="189" t="s">
        <v>854</v>
      </c>
      <c r="E629" s="189" t="s">
        <v>2400</v>
      </c>
      <c r="F629" s="209" t="s">
        <v>13177</v>
      </c>
      <c r="H629" s="189" t="s">
        <v>2489</v>
      </c>
      <c r="I629" s="189" t="s">
        <v>9893</v>
      </c>
      <c r="J629" s="231" t="str">
        <f t="shared" si="22"/>
        <v>TungstenUnecha Refractory metals plant</v>
      </c>
      <c r="K629" s="231" t="str">
        <f t="shared" si="23"/>
        <v>TungstenUnecha Refractory metals plant</v>
      </c>
    </row>
    <row r="630" spans="1:11">
      <c r="A630" s="189" t="s">
        <v>1101</v>
      </c>
      <c r="B630" s="189" t="s">
        <v>1787</v>
      </c>
      <c r="C630" s="189" t="s">
        <v>2490</v>
      </c>
      <c r="D630" s="189" t="s">
        <v>1063</v>
      </c>
      <c r="E630" s="189" t="s">
        <v>775</v>
      </c>
      <c r="F630" s="209" t="s">
        <v>13177</v>
      </c>
      <c r="H630" s="189" t="s">
        <v>1785</v>
      </c>
      <c r="I630" s="189" t="s">
        <v>2761</v>
      </c>
      <c r="J630" s="231" t="str">
        <f t="shared" si="22"/>
        <v>TungstenWBH</v>
      </c>
      <c r="K630" s="231" t="str">
        <f t="shared" si="23"/>
        <v>TungstenWBH</v>
      </c>
    </row>
    <row r="631" spans="1:11">
      <c r="A631" s="189" t="s">
        <v>1101</v>
      </c>
      <c r="B631" s="189" t="s">
        <v>1786</v>
      </c>
      <c r="C631" s="189" t="s">
        <v>2490</v>
      </c>
      <c r="D631" s="189" t="s">
        <v>1063</v>
      </c>
      <c r="E631" s="189" t="s">
        <v>775</v>
      </c>
      <c r="F631" s="209" t="s">
        <v>13177</v>
      </c>
      <c r="H631" s="189" t="s">
        <v>1785</v>
      </c>
      <c r="I631" s="189" t="s">
        <v>2761</v>
      </c>
      <c r="J631" s="231" t="str">
        <f t="shared" si="22"/>
        <v>TungstenWBH,Wolfram [Austria]</v>
      </c>
      <c r="K631" s="231" t="str">
        <f t="shared" si="23"/>
        <v>TungstenWBH,Wolfram [Austria]</v>
      </c>
    </row>
    <row r="632" spans="1:11">
      <c r="A632" s="189" t="s">
        <v>1101</v>
      </c>
      <c r="B632" s="189" t="s">
        <v>2490</v>
      </c>
      <c r="C632" s="189" t="s">
        <v>2490</v>
      </c>
      <c r="D632" s="189" t="s">
        <v>1063</v>
      </c>
      <c r="E632" s="189" t="s">
        <v>775</v>
      </c>
      <c r="F632" s="209" t="s">
        <v>13177</v>
      </c>
      <c r="H632" s="189" t="s">
        <v>1785</v>
      </c>
      <c r="I632" s="189" t="s">
        <v>2761</v>
      </c>
      <c r="J632" s="231" t="str">
        <f t="shared" si="22"/>
        <v>TungstenWolfram Bergbau und Hutten AG</v>
      </c>
      <c r="K632" s="231" t="str">
        <f t="shared" si="23"/>
        <v>TungstenWolfram Bergbau und Hutten AG</v>
      </c>
    </row>
    <row r="633" spans="1:11">
      <c r="A633" s="189" t="s">
        <v>1101</v>
      </c>
      <c r="B633" s="189" t="s">
        <v>874</v>
      </c>
      <c r="C633" s="189" t="s">
        <v>2490</v>
      </c>
      <c r="D633" s="189" t="s">
        <v>1063</v>
      </c>
      <c r="E633" s="189" t="s">
        <v>775</v>
      </c>
      <c r="F633" s="209" t="s">
        <v>13177</v>
      </c>
      <c r="H633" s="189" t="s">
        <v>1785</v>
      </c>
      <c r="I633" s="189" t="s">
        <v>2761</v>
      </c>
      <c r="J633" s="231" t="str">
        <f t="shared" si="22"/>
        <v>TungstenWolfram Bergbau und Hütten AG</v>
      </c>
      <c r="K633" s="231" t="str">
        <f t="shared" si="23"/>
        <v>TungstenWolfram Bergbau und Hütten AG</v>
      </c>
    </row>
    <row r="634" spans="1:11">
      <c r="A634" s="189" t="s">
        <v>1101</v>
      </c>
      <c r="B634" s="189" t="s">
        <v>1791</v>
      </c>
      <c r="C634" s="189" t="s">
        <v>147</v>
      </c>
      <c r="D634" s="189" t="s">
        <v>1069</v>
      </c>
      <c r="E634" s="189" t="s">
        <v>137</v>
      </c>
      <c r="F634" s="209" t="s">
        <v>13177</v>
      </c>
      <c r="H634" s="189" t="s">
        <v>1788</v>
      </c>
      <c r="I634" s="189" t="s">
        <v>13530</v>
      </c>
      <c r="J634" s="231" t="str">
        <f t="shared" si="22"/>
        <v>TungstenXiamen H.C.</v>
      </c>
      <c r="K634" s="231" t="str">
        <f t="shared" si="23"/>
        <v>TungstenXiamen H.C.</v>
      </c>
    </row>
    <row r="635" spans="1:11">
      <c r="A635" s="189" t="s">
        <v>1101</v>
      </c>
      <c r="B635" s="189" t="s">
        <v>147</v>
      </c>
      <c r="C635" s="189" t="s">
        <v>147</v>
      </c>
      <c r="D635" s="189" t="s">
        <v>1069</v>
      </c>
      <c r="E635" s="189" t="s">
        <v>137</v>
      </c>
      <c r="F635" s="209" t="s">
        <v>13177</v>
      </c>
      <c r="H635" s="189" t="s">
        <v>1788</v>
      </c>
      <c r="I635" s="189" t="s">
        <v>13530</v>
      </c>
      <c r="J635" s="231" t="str">
        <f t="shared" si="22"/>
        <v>TungstenXiamen Tungsten (H.C.) Co., Ltd.</v>
      </c>
      <c r="K635" s="231" t="str">
        <f t="shared" si="23"/>
        <v>TungstenXiamen Tungsten (H.C.) Co., Ltd.</v>
      </c>
    </row>
    <row r="636" spans="1:11">
      <c r="A636" s="189" t="s">
        <v>1101</v>
      </c>
      <c r="B636" s="189" t="s">
        <v>1348</v>
      </c>
      <c r="C636" s="189" t="s">
        <v>1348</v>
      </c>
      <c r="D636" s="189" t="s">
        <v>1069</v>
      </c>
      <c r="E636" s="189" t="s">
        <v>776</v>
      </c>
      <c r="F636" s="209" t="s">
        <v>13177</v>
      </c>
      <c r="H636" s="189" t="s">
        <v>1788</v>
      </c>
      <c r="I636" s="189" t="s">
        <v>13530</v>
      </c>
      <c r="J636" s="231" t="str">
        <f t="shared" si="22"/>
        <v>TungstenXiamen Tungsten Co., Ltd.</v>
      </c>
      <c r="K636" s="231" t="str">
        <f t="shared" si="23"/>
        <v>TungstenXiamen Tungsten Co., Ltd.</v>
      </c>
    </row>
    <row r="637" spans="1:11">
      <c r="A637" s="189" t="s">
        <v>1101</v>
      </c>
      <c r="B637" s="189" t="s">
        <v>15319</v>
      </c>
      <c r="C637" s="189" t="s">
        <v>15319</v>
      </c>
      <c r="D637" s="189" t="s">
        <v>1069</v>
      </c>
      <c r="E637" s="189" t="s">
        <v>15320</v>
      </c>
      <c r="F637" s="209" t="s">
        <v>13177</v>
      </c>
      <c r="H637" s="189" t="s">
        <v>15321</v>
      </c>
      <c r="I637" s="189" t="s">
        <v>13531</v>
      </c>
      <c r="J637" s="231" t="str">
        <f t="shared" si="22"/>
        <v>TungstenYUDU ANSHENG TUNGSTEN CO., LTD.</v>
      </c>
      <c r="K637" s="231" t="str">
        <f t="shared" si="23"/>
        <v>TungstenYUDU ANSHENG TUNGSTEN CO., LTD.</v>
      </c>
    </row>
    <row r="638" spans="1:11">
      <c r="A638" s="209" t="s">
        <v>1101</v>
      </c>
      <c r="B638" s="209" t="s">
        <v>1782</v>
      </c>
      <c r="C638" s="189" t="s">
        <v>1344</v>
      </c>
      <c r="D638" s="189" t="s">
        <v>1069</v>
      </c>
      <c r="E638" s="189" t="s">
        <v>770</v>
      </c>
      <c r="F638" s="209" t="s">
        <v>13177</v>
      </c>
      <c r="H638" s="189" t="s">
        <v>1732</v>
      </c>
      <c r="I638" s="189" t="s">
        <v>13531</v>
      </c>
      <c r="J638" s="231" t="str">
        <f t="shared" si="22"/>
        <v>TungstenZhangyuan Tungsten Co Ltd</v>
      </c>
      <c r="K638" s="231" t="str">
        <f t="shared" si="23"/>
        <v>TungstenZhangyuan Tungsten Co Ltd</v>
      </c>
    </row>
    <row r="639" spans="1:11">
      <c r="A639" s="189" t="s">
        <v>1101</v>
      </c>
      <c r="B639" s="189" t="s">
        <v>13732</v>
      </c>
      <c r="C639" s="189" t="s">
        <v>14970</v>
      </c>
      <c r="D639" s="189" t="s">
        <v>1069</v>
      </c>
      <c r="E639" s="189" t="s">
        <v>13724</v>
      </c>
      <c r="F639" s="209" t="s">
        <v>13177</v>
      </c>
      <c r="H639" s="189" t="s">
        <v>1581</v>
      </c>
      <c r="I639" s="189" t="s">
        <v>13533</v>
      </c>
      <c r="J639" s="231" t="str">
        <f t="shared" si="22"/>
        <v>Tungsten洛阳栾川钼业集团钨业有限公司</v>
      </c>
      <c r="K639" s="231" t="str">
        <f t="shared" si="23"/>
        <v>Tungsten洛阳栾川钼业集团钨业有限公司</v>
      </c>
    </row>
    <row r="640" spans="1:11">
      <c r="A640" s="189" t="s">
        <v>1101</v>
      </c>
      <c r="B640" s="189" t="s">
        <v>1805</v>
      </c>
      <c r="J640" s="231" t="str">
        <f t="shared" si="22"/>
        <v>TungstenSmelter not listed</v>
      </c>
      <c r="K640" s="231" t="str">
        <f t="shared" si="23"/>
        <v>TungstenSmelter not listed</v>
      </c>
    </row>
    <row r="641" spans="1:11">
      <c r="A641" s="189" t="s">
        <v>1101</v>
      </c>
      <c r="B641" s="189" t="s">
        <v>1290</v>
      </c>
      <c r="C641" s="189" t="s">
        <v>477</v>
      </c>
      <c r="J641" s="231" t="str">
        <f t="shared" si="22"/>
        <v>TungstenSmelter not yet identified</v>
      </c>
      <c r="K641" s="23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58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102"/>
  <conditionalFormatting sqref="J5:J641">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1398</v>
      </c>
      <c r="C1" s="155" t="s">
        <v>613</v>
      </c>
      <c r="D1" s="155" t="s">
        <v>832</v>
      </c>
      <c r="E1" s="213" t="s">
        <v>13214</v>
      </c>
      <c r="F1" s="155" t="s">
        <v>14092</v>
      </c>
      <c r="G1" s="155" t="s">
        <v>518</v>
      </c>
      <c r="H1" s="155" t="s">
        <v>519</v>
      </c>
      <c r="I1" s="155" t="s">
        <v>520</v>
      </c>
      <c r="J1" s="155" t="s">
        <v>521</v>
      </c>
      <c r="K1" s="155" t="s">
        <v>522</v>
      </c>
      <c r="L1" s="238" t="s">
        <v>14995</v>
      </c>
      <c r="M1" s="109" t="s">
        <v>14526</v>
      </c>
    </row>
    <row r="2" spans="1:13" ht="85.5">
      <c r="A2" s="155" t="str">
        <f>B2&amp;C2</f>
        <v>InstructionsA1</v>
      </c>
      <c r="B2" s="155" t="s">
        <v>517</v>
      </c>
      <c r="C2" s="155" t="s">
        <v>614</v>
      </c>
      <c r="D2" s="155" t="s">
        <v>13098</v>
      </c>
      <c r="E2" s="155" t="s">
        <v>14002</v>
      </c>
      <c r="F2" s="155" t="s">
        <v>14093</v>
      </c>
      <c r="G2" s="155" t="s">
        <v>14999</v>
      </c>
      <c r="H2" s="155" t="s">
        <v>14324</v>
      </c>
      <c r="I2" s="155" t="s">
        <v>14375</v>
      </c>
      <c r="J2" s="155" t="s">
        <v>13381</v>
      </c>
      <c r="K2" s="232" t="s">
        <v>13202</v>
      </c>
      <c r="L2" s="238" t="s">
        <v>14479</v>
      </c>
      <c r="M2" s="155" t="s">
        <v>14527</v>
      </c>
    </row>
    <row r="3" spans="1:13">
      <c r="A3" s="155" t="str">
        <f t="shared" ref="A3" si="0">B3&amp;C3</f>
        <v>InstructionsA2</v>
      </c>
      <c r="B3" s="155" t="s">
        <v>517</v>
      </c>
      <c r="C3" s="155" t="s">
        <v>615</v>
      </c>
      <c r="D3" s="155" t="s">
        <v>825</v>
      </c>
      <c r="E3" s="213" t="s">
        <v>13215</v>
      </c>
      <c r="F3" s="155" t="s">
        <v>14094</v>
      </c>
      <c r="G3" s="155" t="s">
        <v>1010</v>
      </c>
      <c r="H3" s="155" t="s">
        <v>825</v>
      </c>
      <c r="I3" s="155" t="s">
        <v>1011</v>
      </c>
      <c r="J3" s="155" t="s">
        <v>1012</v>
      </c>
      <c r="K3" s="232" t="s">
        <v>385</v>
      </c>
      <c r="L3" s="238" t="s">
        <v>1141</v>
      </c>
      <c r="M3" s="155" t="s">
        <v>14528</v>
      </c>
    </row>
    <row r="4" spans="1:13" ht="384.75">
      <c r="A4" s="155" t="str">
        <f t="shared" ref="A4:A27" si="1">B4&amp;C4</f>
        <v>InstructionsA3</v>
      </c>
      <c r="B4" s="155" t="s">
        <v>517</v>
      </c>
      <c r="C4" s="155" t="s">
        <v>616</v>
      </c>
      <c r="D4" s="155" t="s">
        <v>13200</v>
      </c>
      <c r="E4" s="258" t="s">
        <v>14003</v>
      </c>
      <c r="F4" s="155" t="s">
        <v>15567</v>
      </c>
      <c r="G4" s="155" t="s">
        <v>15571</v>
      </c>
      <c r="H4" s="155" t="s">
        <v>14325</v>
      </c>
      <c r="I4" s="155" t="s">
        <v>14376</v>
      </c>
      <c r="J4" s="155" t="s">
        <v>15089</v>
      </c>
      <c r="K4" s="232" t="s">
        <v>14426</v>
      </c>
      <c r="L4" s="238" t="s">
        <v>14480</v>
      </c>
      <c r="M4" s="155" t="s">
        <v>14529</v>
      </c>
    </row>
    <row r="5" spans="1:13" ht="365.25" customHeight="1">
      <c r="A5" s="155" t="str">
        <f t="shared" si="1"/>
        <v>InstructionsA4</v>
      </c>
      <c r="B5" s="155" t="s">
        <v>517</v>
      </c>
      <c r="C5" s="155" t="s">
        <v>617</v>
      </c>
      <c r="D5" s="155" t="s">
        <v>14713</v>
      </c>
      <c r="E5" s="155" t="s">
        <v>14004</v>
      </c>
      <c r="F5" s="155" t="s">
        <v>14886</v>
      </c>
      <c r="G5" s="155" t="s">
        <v>15000</v>
      </c>
      <c r="H5" s="155" t="s">
        <v>14326</v>
      </c>
      <c r="I5" s="155" t="s">
        <v>14377</v>
      </c>
      <c r="J5" s="155" t="s">
        <v>14712</v>
      </c>
      <c r="K5" s="155" t="s">
        <v>14427</v>
      </c>
      <c r="L5" s="155" t="s">
        <v>14481</v>
      </c>
      <c r="M5" s="155" t="s">
        <v>14530</v>
      </c>
    </row>
    <row r="6" spans="1:13" ht="42.75">
      <c r="A6" s="155" t="str">
        <f t="shared" si="1"/>
        <v>InstructionsA6</v>
      </c>
      <c r="B6" s="155" t="s">
        <v>517</v>
      </c>
      <c r="C6" s="155" t="s">
        <v>618</v>
      </c>
      <c r="D6" s="155" t="s">
        <v>397</v>
      </c>
      <c r="E6" s="213" t="s">
        <v>14005</v>
      </c>
      <c r="F6" s="155" t="s">
        <v>14095</v>
      </c>
      <c r="G6" s="155" t="s">
        <v>14276</v>
      </c>
      <c r="H6" s="155" t="s">
        <v>306</v>
      </c>
      <c r="I6" s="155" t="s">
        <v>270</v>
      </c>
      <c r="J6" s="155" t="s">
        <v>1295</v>
      </c>
      <c r="K6" s="232" t="s">
        <v>14428</v>
      </c>
      <c r="L6" s="238" t="s">
        <v>14482</v>
      </c>
      <c r="M6" s="155" t="s">
        <v>14531</v>
      </c>
    </row>
    <row r="7" spans="1:13" ht="28.5">
      <c r="A7" s="155" t="str">
        <f t="shared" si="1"/>
        <v>InstructionsA7</v>
      </c>
      <c r="B7" s="155" t="s">
        <v>517</v>
      </c>
      <c r="C7" s="155" t="s">
        <v>619</v>
      </c>
      <c r="D7" s="155" t="s">
        <v>2312</v>
      </c>
      <c r="E7" s="213" t="s">
        <v>13216</v>
      </c>
      <c r="F7" s="155" t="s">
        <v>14096</v>
      </c>
      <c r="G7" s="155" t="s">
        <v>1013</v>
      </c>
      <c r="H7" s="155" t="s">
        <v>523</v>
      </c>
      <c r="I7" s="155" t="s">
        <v>271</v>
      </c>
      <c r="J7" s="155" t="s">
        <v>1214</v>
      </c>
      <c r="K7" s="232" t="s">
        <v>386</v>
      </c>
      <c r="L7" s="238" t="s">
        <v>1142</v>
      </c>
      <c r="M7" s="155" t="s">
        <v>14532</v>
      </c>
    </row>
    <row r="8" spans="1:13" ht="86.25" customHeight="1">
      <c r="A8" s="155" t="str">
        <f t="shared" si="1"/>
        <v>InstructionsA8</v>
      </c>
      <c r="B8" s="155" t="s">
        <v>517</v>
      </c>
      <c r="C8" s="155" t="s">
        <v>620</v>
      </c>
      <c r="D8" s="155" t="s">
        <v>2381</v>
      </c>
      <c r="E8" s="258" t="s">
        <v>14006</v>
      </c>
      <c r="F8" s="155" t="s">
        <v>14097</v>
      </c>
      <c r="G8" s="155" t="s">
        <v>2411</v>
      </c>
      <c r="H8" s="155" t="s">
        <v>2414</v>
      </c>
      <c r="I8" s="155" t="s">
        <v>2415</v>
      </c>
      <c r="J8" s="155" t="s">
        <v>2420</v>
      </c>
      <c r="K8" s="232" t="s">
        <v>2421</v>
      </c>
      <c r="L8" s="238" t="s">
        <v>2426</v>
      </c>
      <c r="M8" s="155" t="s">
        <v>2427</v>
      </c>
    </row>
    <row r="9" spans="1:13" ht="409.5">
      <c r="A9" s="155" t="str">
        <f t="shared" si="1"/>
        <v>InstructionsA9</v>
      </c>
      <c r="B9" s="155" t="s">
        <v>517</v>
      </c>
      <c r="C9" s="155" t="s">
        <v>1144</v>
      </c>
      <c r="D9" s="155" t="s">
        <v>15724</v>
      </c>
      <c r="E9" s="257" t="s">
        <v>15797</v>
      </c>
      <c r="F9" s="112" t="s">
        <v>15798</v>
      </c>
      <c r="G9" s="112" t="s">
        <v>15799</v>
      </c>
      <c r="H9" s="112" t="s">
        <v>15800</v>
      </c>
      <c r="I9" s="112" t="s">
        <v>15801</v>
      </c>
      <c r="J9" s="112" t="s">
        <v>15802</v>
      </c>
      <c r="K9" s="112" t="s">
        <v>15803</v>
      </c>
      <c r="L9" s="239" t="s">
        <v>15804</v>
      </c>
      <c r="M9" s="155" t="s">
        <v>15805</v>
      </c>
    </row>
    <row r="10" spans="1:13" ht="57">
      <c r="A10" s="155" t="str">
        <f t="shared" si="1"/>
        <v>InstructionsA10</v>
      </c>
      <c r="B10" s="155" t="s">
        <v>517</v>
      </c>
      <c r="C10" s="155" t="s">
        <v>1145</v>
      </c>
      <c r="D10" s="155" t="s">
        <v>405</v>
      </c>
      <c r="E10" s="213" t="s">
        <v>13217</v>
      </c>
      <c r="F10" s="155" t="s">
        <v>14098</v>
      </c>
      <c r="G10" s="155" t="s">
        <v>796</v>
      </c>
      <c r="H10" s="155" t="s">
        <v>307</v>
      </c>
      <c r="I10" s="155" t="s">
        <v>272</v>
      </c>
      <c r="J10" s="155" t="s">
        <v>1296</v>
      </c>
      <c r="K10" s="210" t="s">
        <v>387</v>
      </c>
      <c r="L10" s="238" t="s">
        <v>1216</v>
      </c>
      <c r="M10" s="155" t="s">
        <v>14533</v>
      </c>
    </row>
    <row r="11" spans="1:13" ht="42.75">
      <c r="A11" s="155" t="str">
        <f t="shared" si="1"/>
        <v>InstructionsA11</v>
      </c>
      <c r="B11" s="155" t="s">
        <v>517</v>
      </c>
      <c r="C11" s="155" t="s">
        <v>1146</v>
      </c>
      <c r="D11" s="155" t="s">
        <v>406</v>
      </c>
      <c r="E11" s="213" t="s">
        <v>13218</v>
      </c>
      <c r="F11" s="155" t="s">
        <v>14099</v>
      </c>
      <c r="G11" s="155" t="s">
        <v>340</v>
      </c>
      <c r="H11" s="155" t="s">
        <v>412</v>
      </c>
      <c r="I11" s="155" t="s">
        <v>273</v>
      </c>
      <c r="J11" s="155" t="s">
        <v>1297</v>
      </c>
      <c r="K11" s="210" t="s">
        <v>388</v>
      </c>
      <c r="L11" s="238" t="s">
        <v>4</v>
      </c>
      <c r="M11" s="155" t="s">
        <v>14534</v>
      </c>
    </row>
    <row r="12" spans="1:13" ht="42.75">
      <c r="A12" s="155" t="str">
        <f t="shared" si="1"/>
        <v>InstructionsA12</v>
      </c>
      <c r="B12" s="155" t="s">
        <v>517</v>
      </c>
      <c r="C12" s="155" t="s">
        <v>1147</v>
      </c>
      <c r="D12" s="155" t="s">
        <v>407</v>
      </c>
      <c r="E12" s="213" t="s">
        <v>13219</v>
      </c>
      <c r="F12" s="155" t="s">
        <v>14100</v>
      </c>
      <c r="G12" s="155" t="s">
        <v>341</v>
      </c>
      <c r="H12" s="155" t="s">
        <v>413</v>
      </c>
      <c r="I12" s="155" t="s">
        <v>274</v>
      </c>
      <c r="J12" s="155" t="s">
        <v>1298</v>
      </c>
      <c r="K12" s="210" t="s">
        <v>115</v>
      </c>
      <c r="L12" s="238" t="s">
        <v>5</v>
      </c>
      <c r="M12" s="155" t="s">
        <v>14535</v>
      </c>
    </row>
    <row r="13" spans="1:13" ht="45">
      <c r="A13" s="155" t="str">
        <f t="shared" si="1"/>
        <v>InstructionsA13</v>
      </c>
      <c r="B13" s="155" t="s">
        <v>517</v>
      </c>
      <c r="C13" s="155" t="s">
        <v>1148</v>
      </c>
      <c r="D13" s="155" t="s">
        <v>398</v>
      </c>
      <c r="E13" s="213" t="s">
        <v>13220</v>
      </c>
      <c r="F13" s="155" t="s">
        <v>14101</v>
      </c>
      <c r="G13" s="155" t="s">
        <v>342</v>
      </c>
      <c r="H13" s="155" t="s">
        <v>414</v>
      </c>
      <c r="I13" s="155" t="s">
        <v>275</v>
      </c>
      <c r="J13" s="155" t="s">
        <v>1299</v>
      </c>
      <c r="K13" s="210" t="s">
        <v>114</v>
      </c>
      <c r="L13" s="238" t="s">
        <v>6</v>
      </c>
      <c r="M13" s="155" t="s">
        <v>14536</v>
      </c>
    </row>
    <row r="14" spans="1:13" ht="85.5">
      <c r="A14" s="155" t="str">
        <f t="shared" si="1"/>
        <v>InstructionsA14</v>
      </c>
      <c r="B14" s="155" t="s">
        <v>517</v>
      </c>
      <c r="C14" s="155" t="s">
        <v>1149</v>
      </c>
      <c r="D14" s="155" t="s">
        <v>399</v>
      </c>
      <c r="E14" s="213" t="s">
        <v>13221</v>
      </c>
      <c r="F14" s="155" t="s">
        <v>14102</v>
      </c>
      <c r="G14" s="155" t="s">
        <v>343</v>
      </c>
      <c r="H14" s="155" t="s">
        <v>415</v>
      </c>
      <c r="I14" s="155" t="s">
        <v>276</v>
      </c>
      <c r="J14" s="155" t="s">
        <v>1327</v>
      </c>
      <c r="K14" s="210" t="s">
        <v>113</v>
      </c>
      <c r="L14" s="238" t="s">
        <v>7</v>
      </c>
      <c r="M14" s="155" t="s">
        <v>14537</v>
      </c>
    </row>
    <row r="15" spans="1:13" ht="30">
      <c r="A15" s="155" t="str">
        <f t="shared" si="1"/>
        <v>InstructionsA15</v>
      </c>
      <c r="B15" s="155" t="s">
        <v>517</v>
      </c>
      <c r="C15" s="155" t="s">
        <v>401</v>
      </c>
      <c r="D15" s="155" t="s">
        <v>400</v>
      </c>
      <c r="E15" s="213" t="s">
        <v>13222</v>
      </c>
      <c r="F15" s="155" t="s">
        <v>14103</v>
      </c>
      <c r="G15" s="155" t="s">
        <v>344</v>
      </c>
      <c r="H15" s="155" t="s">
        <v>416</v>
      </c>
      <c r="I15" s="155" t="s">
        <v>277</v>
      </c>
      <c r="J15" s="155" t="s">
        <v>1300</v>
      </c>
      <c r="K15" s="210" t="s">
        <v>112</v>
      </c>
      <c r="L15" s="238" t="s">
        <v>8</v>
      </c>
      <c r="M15" s="155" t="s">
        <v>14538</v>
      </c>
    </row>
    <row r="16" spans="1:13" ht="99.75">
      <c r="A16" s="155" t="str">
        <f t="shared" si="1"/>
        <v>InstructionsA16</v>
      </c>
      <c r="B16" s="155" t="s">
        <v>517</v>
      </c>
      <c r="C16" s="155" t="s">
        <v>1150</v>
      </c>
      <c r="D16" s="155" t="s">
        <v>13093</v>
      </c>
      <c r="E16" s="213" t="s">
        <v>13884</v>
      </c>
      <c r="F16" s="155" t="s">
        <v>14104</v>
      </c>
      <c r="G16" s="155" t="s">
        <v>15001</v>
      </c>
      <c r="H16" s="155" t="s">
        <v>417</v>
      </c>
      <c r="I16" s="155" t="s">
        <v>278</v>
      </c>
      <c r="J16" s="155" t="s">
        <v>1301</v>
      </c>
      <c r="K16" s="232" t="s">
        <v>389</v>
      </c>
      <c r="L16" s="238" t="s">
        <v>9</v>
      </c>
      <c r="M16" s="155" t="s">
        <v>14539</v>
      </c>
    </row>
    <row r="17" spans="1:13" ht="28.5">
      <c r="A17" s="155" t="str">
        <f t="shared" si="1"/>
        <v>InstructionsA17</v>
      </c>
      <c r="B17" s="155" t="s">
        <v>517</v>
      </c>
      <c r="C17" s="155" t="s">
        <v>1151</v>
      </c>
      <c r="D17" s="155" t="s">
        <v>402</v>
      </c>
      <c r="E17" s="213" t="s">
        <v>13223</v>
      </c>
      <c r="F17" s="155" t="s">
        <v>14105</v>
      </c>
      <c r="G17" s="155" t="s">
        <v>15002</v>
      </c>
      <c r="H17" s="155" t="s">
        <v>418</v>
      </c>
      <c r="I17" s="155" t="s">
        <v>279</v>
      </c>
      <c r="J17" s="155" t="s">
        <v>1302</v>
      </c>
      <c r="K17" s="232" t="s">
        <v>390</v>
      </c>
      <c r="L17" s="238" t="s">
        <v>10</v>
      </c>
      <c r="M17" s="155" t="s">
        <v>14540</v>
      </c>
    </row>
    <row r="18" spans="1:13" ht="85.5">
      <c r="A18" s="155" t="str">
        <f t="shared" si="1"/>
        <v>InstructionsA18</v>
      </c>
      <c r="B18" s="155" t="s">
        <v>517</v>
      </c>
      <c r="C18" s="155" t="s">
        <v>1152</v>
      </c>
      <c r="D18" s="155" t="s">
        <v>2141</v>
      </c>
      <c r="E18" s="213" t="s">
        <v>13224</v>
      </c>
      <c r="F18" s="155" t="s">
        <v>14106</v>
      </c>
      <c r="G18" s="155" t="s">
        <v>15003</v>
      </c>
      <c r="H18" s="155" t="s">
        <v>2142</v>
      </c>
      <c r="I18" s="155" t="s">
        <v>2143</v>
      </c>
      <c r="J18" s="155" t="s">
        <v>2144</v>
      </c>
      <c r="K18" s="232" t="s">
        <v>2145</v>
      </c>
      <c r="L18" s="238" t="s">
        <v>2146</v>
      </c>
      <c r="M18" s="155" t="s">
        <v>14541</v>
      </c>
    </row>
    <row r="19" spans="1:13" ht="75.75" customHeight="1">
      <c r="A19" s="155" t="str">
        <f t="shared" si="1"/>
        <v>InstructionsA19</v>
      </c>
      <c r="B19" s="155" t="s">
        <v>517</v>
      </c>
      <c r="C19" s="155" t="s">
        <v>1153</v>
      </c>
      <c r="D19" s="155" t="s">
        <v>14715</v>
      </c>
      <c r="E19" s="155" t="s">
        <v>14007</v>
      </c>
      <c r="F19" s="155" t="s">
        <v>14107</v>
      </c>
      <c r="G19" s="155" t="s">
        <v>15000</v>
      </c>
      <c r="H19" s="155" t="s">
        <v>14327</v>
      </c>
      <c r="I19" s="155" t="s">
        <v>14377</v>
      </c>
      <c r="J19" s="155" t="s">
        <v>14714</v>
      </c>
      <c r="K19" s="155" t="s">
        <v>14429</v>
      </c>
      <c r="L19" s="155" t="s">
        <v>14483</v>
      </c>
      <c r="M19" s="155" t="s">
        <v>14542</v>
      </c>
    </row>
    <row r="20" spans="1:13" ht="42.75">
      <c r="A20" s="155" t="str">
        <f t="shared" si="1"/>
        <v>InstructionsA20</v>
      </c>
      <c r="B20" s="155" t="s">
        <v>517</v>
      </c>
      <c r="C20" s="155" t="s">
        <v>1154</v>
      </c>
      <c r="D20" s="155" t="s">
        <v>408</v>
      </c>
      <c r="E20" s="213" t="s">
        <v>13225</v>
      </c>
      <c r="F20" s="155" t="s">
        <v>14108</v>
      </c>
      <c r="G20" s="155" t="s">
        <v>345</v>
      </c>
      <c r="H20" s="155" t="s">
        <v>419</v>
      </c>
      <c r="I20" s="155" t="s">
        <v>280</v>
      </c>
      <c r="J20" s="155" t="s">
        <v>1303</v>
      </c>
      <c r="K20" s="232" t="s">
        <v>391</v>
      </c>
      <c r="L20" s="238" t="s">
        <v>11</v>
      </c>
      <c r="M20" s="155" t="s">
        <v>14543</v>
      </c>
    </row>
    <row r="21" spans="1:13" ht="42.75">
      <c r="A21" s="155" t="str">
        <f t="shared" si="1"/>
        <v>InstructionsA21</v>
      </c>
      <c r="B21" s="155" t="s">
        <v>517</v>
      </c>
      <c r="C21" s="155" t="s">
        <v>1155</v>
      </c>
      <c r="D21" s="155" t="s">
        <v>409</v>
      </c>
      <c r="E21" s="213" t="s">
        <v>13226</v>
      </c>
      <c r="F21" s="155" t="s">
        <v>14109</v>
      </c>
      <c r="G21" s="155" t="s">
        <v>346</v>
      </c>
      <c r="H21" s="155" t="s">
        <v>420</v>
      </c>
      <c r="I21" s="155" t="s">
        <v>281</v>
      </c>
      <c r="J21" s="155" t="s">
        <v>1304</v>
      </c>
      <c r="K21" s="232" t="s">
        <v>392</v>
      </c>
      <c r="L21" s="238" t="s">
        <v>12</v>
      </c>
      <c r="M21" s="155" t="s">
        <v>14544</v>
      </c>
    </row>
    <row r="22" spans="1:13" ht="54.75" customHeight="1">
      <c r="A22" s="155" t="str">
        <f t="shared" si="1"/>
        <v>InstructionsA23</v>
      </c>
      <c r="B22" s="155" t="s">
        <v>517</v>
      </c>
      <c r="C22" s="155" t="s">
        <v>1156</v>
      </c>
      <c r="D22" s="155" t="s">
        <v>14717</v>
      </c>
      <c r="E22" s="155" t="s">
        <v>14008</v>
      </c>
      <c r="F22" s="155" t="s">
        <v>14887</v>
      </c>
      <c r="G22" s="155" t="s">
        <v>14277</v>
      </c>
      <c r="H22" s="155" t="s">
        <v>14327</v>
      </c>
      <c r="I22" s="155" t="s">
        <v>14378</v>
      </c>
      <c r="J22" s="155" t="s">
        <v>14716</v>
      </c>
      <c r="K22" s="155" t="s">
        <v>14430</v>
      </c>
      <c r="L22" s="155" t="s">
        <v>14484</v>
      </c>
      <c r="M22" s="155" t="s">
        <v>14545</v>
      </c>
    </row>
    <row r="23" spans="1:13" ht="153">
      <c r="A23" s="155" t="str">
        <f t="shared" si="1"/>
        <v>InstructionsA24</v>
      </c>
      <c r="B23" s="155" t="s">
        <v>517</v>
      </c>
      <c r="C23" s="155" t="s">
        <v>1157</v>
      </c>
      <c r="D23" s="112" t="s">
        <v>14741</v>
      </c>
      <c r="E23" s="112" t="s">
        <v>14009</v>
      </c>
      <c r="F23" s="112" t="s">
        <v>14110</v>
      </c>
      <c r="G23" s="112" t="s">
        <v>15004</v>
      </c>
      <c r="H23" s="112" t="s">
        <v>14328</v>
      </c>
      <c r="I23" s="112" t="s">
        <v>14379</v>
      </c>
      <c r="J23" s="112" t="s">
        <v>14740</v>
      </c>
      <c r="K23" s="112" t="s">
        <v>14431</v>
      </c>
      <c r="L23" s="112" t="s">
        <v>14485</v>
      </c>
      <c r="M23" s="112" t="s">
        <v>14546</v>
      </c>
    </row>
    <row r="24" spans="1:13" ht="114.75">
      <c r="A24" s="155" t="str">
        <f t="shared" si="1"/>
        <v>InstructionsA25</v>
      </c>
      <c r="B24" s="155" t="s">
        <v>517</v>
      </c>
      <c r="C24" s="155" t="s">
        <v>1158</v>
      </c>
      <c r="D24" s="112" t="s">
        <v>14742</v>
      </c>
      <c r="E24" s="112" t="s">
        <v>14010</v>
      </c>
      <c r="F24" s="112" t="s">
        <v>14888</v>
      </c>
      <c r="G24" s="112" t="s">
        <v>14278</v>
      </c>
      <c r="H24" s="112" t="s">
        <v>14329</v>
      </c>
      <c r="I24" s="112" t="s">
        <v>14380</v>
      </c>
      <c r="J24" s="112" t="s">
        <v>15090</v>
      </c>
      <c r="K24" s="112" t="s">
        <v>14432</v>
      </c>
      <c r="L24" s="112" t="s">
        <v>14486</v>
      </c>
      <c r="M24" s="112" t="s">
        <v>14547</v>
      </c>
    </row>
    <row r="25" spans="1:13" ht="409.5">
      <c r="A25" s="155" t="str">
        <f t="shared" si="1"/>
        <v>InstructionsA26</v>
      </c>
      <c r="B25" s="155" t="s">
        <v>517</v>
      </c>
      <c r="C25" s="155" t="s">
        <v>1159</v>
      </c>
      <c r="D25" s="112" t="s">
        <v>12352</v>
      </c>
      <c r="E25" s="259" t="s">
        <v>14011</v>
      </c>
      <c r="F25" s="112" t="s">
        <v>15087</v>
      </c>
      <c r="G25" s="234" t="s">
        <v>14279</v>
      </c>
      <c r="H25" s="240" t="s">
        <v>14330</v>
      </c>
      <c r="I25" s="240" t="s">
        <v>14381</v>
      </c>
      <c r="J25" s="234" t="s">
        <v>14992</v>
      </c>
      <c r="K25" s="241" t="s">
        <v>14433</v>
      </c>
      <c r="L25" s="234" t="s">
        <v>14993</v>
      </c>
      <c r="M25" s="234" t="s">
        <v>14548</v>
      </c>
    </row>
    <row r="26" spans="1:13" ht="57">
      <c r="A26" s="155" t="str">
        <f t="shared" si="1"/>
        <v>InstructionsA27</v>
      </c>
      <c r="B26" s="155" t="s">
        <v>517</v>
      </c>
      <c r="C26" s="155" t="s">
        <v>403</v>
      </c>
      <c r="D26" s="155" t="s">
        <v>404</v>
      </c>
      <c r="E26" s="258" t="s">
        <v>13227</v>
      </c>
      <c r="F26" s="155" t="s">
        <v>14111</v>
      </c>
      <c r="G26" s="155" t="s">
        <v>13213</v>
      </c>
      <c r="H26" s="155" t="s">
        <v>421</v>
      </c>
      <c r="I26" s="155" t="s">
        <v>282</v>
      </c>
      <c r="J26" s="155" t="s">
        <v>1305</v>
      </c>
      <c r="K26" s="232" t="s">
        <v>393</v>
      </c>
      <c r="L26" s="238" t="s">
        <v>13</v>
      </c>
      <c r="M26" s="155" t="s">
        <v>14549</v>
      </c>
    </row>
    <row r="27" spans="1:13" ht="409.5">
      <c r="A27" s="155" t="str">
        <f t="shared" si="1"/>
        <v>InstructionsA28</v>
      </c>
      <c r="B27" s="155" t="s">
        <v>517</v>
      </c>
      <c r="C27" s="155" t="s">
        <v>963</v>
      </c>
      <c r="D27" s="112" t="s">
        <v>12365</v>
      </c>
      <c r="E27" s="259" t="s">
        <v>14012</v>
      </c>
      <c r="F27" s="263" t="s">
        <v>14112</v>
      </c>
      <c r="G27" s="240" t="s">
        <v>14280</v>
      </c>
      <c r="H27" s="240" t="s">
        <v>14331</v>
      </c>
      <c r="I27" s="240" t="s">
        <v>14382</v>
      </c>
      <c r="J27" s="240" t="s">
        <v>14718</v>
      </c>
      <c r="K27" s="241" t="s">
        <v>14434</v>
      </c>
      <c r="L27" s="234" t="s">
        <v>14487</v>
      </c>
      <c r="M27" s="234" t="s">
        <v>14550</v>
      </c>
    </row>
    <row r="28" spans="1:13" ht="348" customHeight="1">
      <c r="A28" s="155" t="str">
        <f t="shared" ref="A28" si="2">B28&amp;C28</f>
        <v>InstructionsA29</v>
      </c>
      <c r="B28" s="155" t="s">
        <v>517</v>
      </c>
      <c r="C28" s="155" t="s">
        <v>1160</v>
      </c>
      <c r="D28" s="112" t="s">
        <v>15369</v>
      </c>
      <c r="E28" s="112" t="s">
        <v>15565</v>
      </c>
      <c r="F28" s="112" t="s">
        <v>15569</v>
      </c>
      <c r="G28" s="112" t="s">
        <v>15572</v>
      </c>
      <c r="H28" s="112" t="s">
        <v>15575</v>
      </c>
      <c r="I28" s="112" t="s">
        <v>15578</v>
      </c>
      <c r="J28" s="112" t="s">
        <v>15580</v>
      </c>
      <c r="K28" s="112" t="s">
        <v>15583</v>
      </c>
      <c r="L28" s="112" t="s">
        <v>15585</v>
      </c>
      <c r="M28" s="112" t="s">
        <v>15588</v>
      </c>
    </row>
    <row r="29" spans="1:13" ht="234" customHeight="1">
      <c r="A29" s="155" t="str">
        <f t="shared" ref="A29:A47" si="3">B29&amp;C29</f>
        <v>InstructionsA30</v>
      </c>
      <c r="B29" s="155" t="s">
        <v>517</v>
      </c>
      <c r="C29" s="155" t="s">
        <v>1161</v>
      </c>
      <c r="D29" s="112" t="s">
        <v>15370</v>
      </c>
      <c r="E29" s="112" t="s">
        <v>15568</v>
      </c>
      <c r="F29" s="112" t="s">
        <v>15570</v>
      </c>
      <c r="G29" s="112" t="s">
        <v>15573</v>
      </c>
      <c r="H29" s="112" t="s">
        <v>15576</v>
      </c>
      <c r="I29" s="112" t="s">
        <v>15579</v>
      </c>
      <c r="J29" s="112" t="s">
        <v>15581</v>
      </c>
      <c r="K29" s="112" t="s">
        <v>15584</v>
      </c>
      <c r="L29" s="112" t="s">
        <v>15586</v>
      </c>
      <c r="M29" s="112" t="s">
        <v>15589</v>
      </c>
    </row>
    <row r="30" spans="1:13" ht="216.75">
      <c r="A30" s="155" t="str">
        <f t="shared" si="3"/>
        <v>InstructionsA31</v>
      </c>
      <c r="B30" s="155" t="s">
        <v>517</v>
      </c>
      <c r="C30" s="155" t="s">
        <v>1162</v>
      </c>
      <c r="D30" s="112" t="s">
        <v>13889</v>
      </c>
      <c r="E30" s="257" t="s">
        <v>14013</v>
      </c>
      <c r="F30" s="112" t="s">
        <v>15324</v>
      </c>
      <c r="G30" s="112" t="s">
        <v>15005</v>
      </c>
      <c r="H30" s="112" t="s">
        <v>14332</v>
      </c>
      <c r="I30" s="112" t="s">
        <v>14383</v>
      </c>
      <c r="J30" s="112" t="s">
        <v>13890</v>
      </c>
      <c r="K30" s="112" t="s">
        <v>14435</v>
      </c>
      <c r="L30" s="242" t="s">
        <v>14488</v>
      </c>
      <c r="M30" s="112" t="s">
        <v>14551</v>
      </c>
    </row>
    <row r="31" spans="1:13" ht="270">
      <c r="A31" s="155" t="str">
        <f t="shared" si="3"/>
        <v>InstructionsA32</v>
      </c>
      <c r="B31" s="155" t="s">
        <v>517</v>
      </c>
      <c r="C31" s="155" t="s">
        <v>1163</v>
      </c>
      <c r="D31" s="112" t="s">
        <v>13891</v>
      </c>
      <c r="E31" s="259" t="s">
        <v>14014</v>
      </c>
      <c r="F31" s="265" t="s">
        <v>14113</v>
      </c>
      <c r="G31" s="268" t="s">
        <v>15006</v>
      </c>
      <c r="H31" s="240" t="s">
        <v>14333</v>
      </c>
      <c r="I31" s="234" t="s">
        <v>14384</v>
      </c>
      <c r="J31" s="234" t="s">
        <v>13892</v>
      </c>
      <c r="K31" s="241" t="s">
        <v>14436</v>
      </c>
      <c r="L31" s="234" t="s">
        <v>14489</v>
      </c>
      <c r="M31" s="234" t="s">
        <v>14552</v>
      </c>
    </row>
    <row r="32" spans="1:13" ht="135">
      <c r="A32" s="155" t="str">
        <f t="shared" si="3"/>
        <v>InstructionsA33</v>
      </c>
      <c r="B32" s="155" t="s">
        <v>517</v>
      </c>
      <c r="C32" s="155" t="s">
        <v>1164</v>
      </c>
      <c r="D32" s="112" t="s">
        <v>13893</v>
      </c>
      <c r="E32" s="214" t="s">
        <v>14015</v>
      </c>
      <c r="F32" s="265" t="s">
        <v>14114</v>
      </c>
      <c r="G32" s="268" t="s">
        <v>15007</v>
      </c>
      <c r="H32" s="240" t="s">
        <v>13894</v>
      </c>
      <c r="I32" s="234" t="s">
        <v>13895</v>
      </c>
      <c r="J32" s="234" t="s">
        <v>13896</v>
      </c>
      <c r="K32" s="241" t="s">
        <v>13897</v>
      </c>
      <c r="L32" s="234" t="s">
        <v>14490</v>
      </c>
      <c r="M32" s="234" t="s">
        <v>13898</v>
      </c>
    </row>
    <row r="33" spans="1:13" ht="121.5">
      <c r="A33" s="155" t="str">
        <f t="shared" si="3"/>
        <v>InstructionsA34</v>
      </c>
      <c r="B33" s="155" t="s">
        <v>517</v>
      </c>
      <c r="C33" s="155" t="s">
        <v>1165</v>
      </c>
      <c r="D33" s="112" t="s">
        <v>13899</v>
      </c>
      <c r="E33" s="259" t="s">
        <v>13900</v>
      </c>
      <c r="F33" s="265" t="s">
        <v>14115</v>
      </c>
      <c r="G33" s="268" t="s">
        <v>15008</v>
      </c>
      <c r="H33" s="240" t="s">
        <v>13901</v>
      </c>
      <c r="I33" s="234" t="s">
        <v>14997</v>
      </c>
      <c r="J33" s="234" t="s">
        <v>13902</v>
      </c>
      <c r="K33" s="241" t="s">
        <v>15328</v>
      </c>
      <c r="L33" s="234" t="s">
        <v>13903</v>
      </c>
      <c r="M33" s="234" t="s">
        <v>13904</v>
      </c>
    </row>
    <row r="34" spans="1:13" ht="42.75">
      <c r="A34" s="155" t="str">
        <f t="shared" si="3"/>
        <v>InstructionsA35</v>
      </c>
      <c r="B34" s="155" t="s">
        <v>517</v>
      </c>
      <c r="C34" s="155" t="s">
        <v>13885</v>
      </c>
      <c r="D34" s="155" t="s">
        <v>998</v>
      </c>
      <c r="E34" s="213" t="s">
        <v>13228</v>
      </c>
      <c r="F34" s="155" t="s">
        <v>14116</v>
      </c>
      <c r="G34" s="155" t="s">
        <v>913</v>
      </c>
      <c r="H34" s="155" t="s">
        <v>914</v>
      </c>
      <c r="I34" s="155" t="s">
        <v>283</v>
      </c>
      <c r="J34" s="155" t="s">
        <v>1014</v>
      </c>
      <c r="K34" s="208" t="s">
        <v>394</v>
      </c>
      <c r="L34" s="238" t="s">
        <v>1217</v>
      </c>
      <c r="M34" s="155" t="s">
        <v>14553</v>
      </c>
    </row>
    <row r="35" spans="1:13" ht="75">
      <c r="A35" s="155" t="str">
        <f t="shared" si="3"/>
        <v>InstructionsA37</v>
      </c>
      <c r="B35" s="155" t="s">
        <v>517</v>
      </c>
      <c r="C35" s="155" t="s">
        <v>1166</v>
      </c>
      <c r="D35" s="155" t="s">
        <v>13887</v>
      </c>
      <c r="E35" s="214" t="s">
        <v>14016</v>
      </c>
      <c r="F35" s="265" t="s">
        <v>14117</v>
      </c>
      <c r="G35" s="269" t="s">
        <v>14281</v>
      </c>
      <c r="H35" s="234" t="s">
        <v>14334</v>
      </c>
      <c r="I35" s="234" t="s">
        <v>14385</v>
      </c>
      <c r="J35" s="234" t="s">
        <v>13888</v>
      </c>
      <c r="K35" s="241" t="s">
        <v>14437</v>
      </c>
      <c r="L35" s="234" t="s">
        <v>14491</v>
      </c>
      <c r="M35" s="234" t="s">
        <v>14554</v>
      </c>
    </row>
    <row r="36" spans="1:13" ht="33.75" customHeight="1">
      <c r="A36" s="155" t="str">
        <f t="shared" si="3"/>
        <v>InstructionsA38</v>
      </c>
      <c r="B36" s="155" t="s">
        <v>517</v>
      </c>
      <c r="C36" s="155" t="s">
        <v>1167</v>
      </c>
      <c r="D36" s="155" t="s">
        <v>13905</v>
      </c>
      <c r="E36" s="213" t="s">
        <v>13906</v>
      </c>
      <c r="F36" s="155" t="s">
        <v>14889</v>
      </c>
      <c r="G36" s="155" t="s">
        <v>14282</v>
      </c>
      <c r="H36" s="155" t="s">
        <v>13907</v>
      </c>
      <c r="I36" s="155" t="s">
        <v>13908</v>
      </c>
      <c r="J36" s="155" t="s">
        <v>15091</v>
      </c>
      <c r="K36" s="232" t="s">
        <v>13909</v>
      </c>
      <c r="L36" s="238" t="s">
        <v>14492</v>
      </c>
      <c r="M36" s="155" t="s">
        <v>13910</v>
      </c>
    </row>
    <row r="37" spans="1:13" ht="114">
      <c r="A37" s="155" t="str">
        <f t="shared" si="3"/>
        <v>InstructionsA39</v>
      </c>
      <c r="B37" s="155" t="s">
        <v>517</v>
      </c>
      <c r="C37" s="155" t="s">
        <v>1168</v>
      </c>
      <c r="D37" s="155" t="s">
        <v>14720</v>
      </c>
      <c r="E37" s="155" t="s">
        <v>14017</v>
      </c>
      <c r="F37" s="155" t="s">
        <v>14118</v>
      </c>
      <c r="G37" s="155" t="s">
        <v>15009</v>
      </c>
      <c r="H37" s="155" t="s">
        <v>14335</v>
      </c>
      <c r="I37" s="155" t="s">
        <v>14386</v>
      </c>
      <c r="J37" s="155" t="s">
        <v>14719</v>
      </c>
      <c r="K37" s="155" t="s">
        <v>14438</v>
      </c>
      <c r="L37" s="155" t="s">
        <v>14493</v>
      </c>
      <c r="M37" s="155" t="s">
        <v>14555</v>
      </c>
    </row>
    <row r="38" spans="1:13" ht="128.25">
      <c r="A38" s="155" t="str">
        <f t="shared" si="3"/>
        <v>InstructionsA40</v>
      </c>
      <c r="B38" s="155" t="s">
        <v>517</v>
      </c>
      <c r="C38" s="155" t="s">
        <v>410</v>
      </c>
      <c r="D38" s="155" t="s">
        <v>14722</v>
      </c>
      <c r="E38" s="155" t="s">
        <v>14018</v>
      </c>
      <c r="F38" s="155" t="s">
        <v>14119</v>
      </c>
      <c r="G38" s="155" t="s">
        <v>15010</v>
      </c>
      <c r="H38" s="155" t="s">
        <v>14336</v>
      </c>
      <c r="I38" s="155" t="s">
        <v>14386</v>
      </c>
      <c r="J38" s="155" t="s">
        <v>14721</v>
      </c>
      <c r="K38" s="155" t="s">
        <v>14439</v>
      </c>
      <c r="L38" s="155" t="s">
        <v>14494</v>
      </c>
      <c r="M38" s="155" t="s">
        <v>14555</v>
      </c>
    </row>
    <row r="39" spans="1:13" ht="120">
      <c r="A39" s="155" t="str">
        <f t="shared" si="3"/>
        <v>InstructionsA41</v>
      </c>
      <c r="B39" s="155" t="s">
        <v>517</v>
      </c>
      <c r="C39" s="155" t="s">
        <v>964</v>
      </c>
      <c r="D39" s="112" t="s">
        <v>13931</v>
      </c>
      <c r="E39" s="214" t="s">
        <v>14019</v>
      </c>
      <c r="F39" s="263" t="s">
        <v>14120</v>
      </c>
      <c r="G39" s="234" t="s">
        <v>15011</v>
      </c>
      <c r="H39" s="234" t="s">
        <v>14337</v>
      </c>
      <c r="I39" s="234" t="s">
        <v>14387</v>
      </c>
      <c r="J39" s="234" t="s">
        <v>15092</v>
      </c>
      <c r="K39" s="241" t="s">
        <v>14440</v>
      </c>
      <c r="L39" s="234" t="s">
        <v>14495</v>
      </c>
      <c r="M39" s="234" t="s">
        <v>14556</v>
      </c>
    </row>
    <row r="40" spans="1:13" ht="399">
      <c r="A40" s="155" t="str">
        <f t="shared" si="3"/>
        <v>InstructionsA42</v>
      </c>
      <c r="B40" s="155" t="s">
        <v>517</v>
      </c>
      <c r="C40" s="155" t="s">
        <v>1169</v>
      </c>
      <c r="D40" s="155" t="s">
        <v>14863</v>
      </c>
      <c r="E40" s="155" t="s">
        <v>14020</v>
      </c>
      <c r="F40" s="155" t="s">
        <v>14862</v>
      </c>
      <c r="G40" s="155" t="s">
        <v>15012</v>
      </c>
      <c r="H40" s="155" t="s">
        <v>14864</v>
      </c>
      <c r="I40" s="155" t="s">
        <v>14868</v>
      </c>
      <c r="J40" s="155" t="s">
        <v>15093</v>
      </c>
      <c r="K40" s="155" t="s">
        <v>14865</v>
      </c>
      <c r="L40" s="155" t="s">
        <v>14867</v>
      </c>
      <c r="M40" s="155" t="s">
        <v>14866</v>
      </c>
    </row>
    <row r="41" spans="1:13" ht="240">
      <c r="A41" s="155" t="str">
        <f t="shared" si="3"/>
        <v>InstructionsA43</v>
      </c>
      <c r="B41" s="155" t="s">
        <v>517</v>
      </c>
      <c r="C41" s="155" t="s">
        <v>1170</v>
      </c>
      <c r="D41" s="112" t="s">
        <v>13915</v>
      </c>
      <c r="E41" s="259" t="s">
        <v>14021</v>
      </c>
      <c r="F41" s="263" t="s">
        <v>14121</v>
      </c>
      <c r="G41" s="234" t="s">
        <v>15013</v>
      </c>
      <c r="H41" s="240" t="s">
        <v>14338</v>
      </c>
      <c r="I41" s="234" t="s">
        <v>14388</v>
      </c>
      <c r="J41" s="234" t="s">
        <v>13916</v>
      </c>
      <c r="K41" s="241" t="s">
        <v>14441</v>
      </c>
      <c r="L41" s="234" t="s">
        <v>14496</v>
      </c>
      <c r="M41" s="234" t="s">
        <v>14557</v>
      </c>
    </row>
    <row r="42" spans="1:13" ht="240">
      <c r="A42" s="155" t="str">
        <f t="shared" si="3"/>
        <v>InstructionsA44</v>
      </c>
      <c r="B42" s="155" t="s">
        <v>517</v>
      </c>
      <c r="C42" s="155" t="s">
        <v>1171</v>
      </c>
      <c r="D42" s="155" t="s">
        <v>13917</v>
      </c>
      <c r="E42" s="259" t="s">
        <v>14022</v>
      </c>
      <c r="F42" s="263" t="s">
        <v>14122</v>
      </c>
      <c r="G42" s="234" t="s">
        <v>14283</v>
      </c>
      <c r="H42" s="240" t="s">
        <v>14339</v>
      </c>
      <c r="I42" s="234" t="s">
        <v>14389</v>
      </c>
      <c r="J42" s="234" t="s">
        <v>13918</v>
      </c>
      <c r="K42" s="241" t="s">
        <v>14442</v>
      </c>
      <c r="L42" s="234" t="s">
        <v>14497</v>
      </c>
      <c r="M42" s="234" t="s">
        <v>14558</v>
      </c>
    </row>
    <row r="43" spans="1:13" ht="105">
      <c r="A43" s="155" t="str">
        <f t="shared" si="3"/>
        <v>InstructionsA45</v>
      </c>
      <c r="B43" s="155" t="s">
        <v>517</v>
      </c>
      <c r="C43" s="155" t="s">
        <v>1172</v>
      </c>
      <c r="D43" s="155" t="s">
        <v>13919</v>
      </c>
      <c r="E43" s="259" t="s">
        <v>13920</v>
      </c>
      <c r="F43" s="263" t="s">
        <v>14123</v>
      </c>
      <c r="G43" s="234" t="s">
        <v>14284</v>
      </c>
      <c r="H43" s="234" t="s">
        <v>14340</v>
      </c>
      <c r="I43" s="234" t="s">
        <v>14390</v>
      </c>
      <c r="J43" s="234" t="s">
        <v>13921</v>
      </c>
      <c r="K43" s="241" t="s">
        <v>14443</v>
      </c>
      <c r="L43" s="234" t="s">
        <v>14498</v>
      </c>
      <c r="M43" s="234" t="s">
        <v>14559</v>
      </c>
    </row>
    <row r="44" spans="1:13" ht="139.5" customHeight="1">
      <c r="A44" s="155" t="str">
        <f t="shared" si="3"/>
        <v>InstructionsA46</v>
      </c>
      <c r="B44" s="155" t="s">
        <v>517</v>
      </c>
      <c r="C44" s="155" t="s">
        <v>1173</v>
      </c>
      <c r="D44" s="155" t="s">
        <v>14724</v>
      </c>
      <c r="E44" s="155" t="s">
        <v>14023</v>
      </c>
      <c r="F44" s="155" t="s">
        <v>14124</v>
      </c>
      <c r="G44" s="155" t="s">
        <v>14285</v>
      </c>
      <c r="H44" s="155" t="s">
        <v>14341</v>
      </c>
      <c r="I44" s="155" t="s">
        <v>14391</v>
      </c>
      <c r="J44" s="155" t="s">
        <v>14723</v>
      </c>
      <c r="K44" s="155" t="s">
        <v>14444</v>
      </c>
      <c r="L44" s="155" t="s">
        <v>14499</v>
      </c>
      <c r="M44" s="155" t="s">
        <v>14560</v>
      </c>
    </row>
    <row r="45" spans="1:13" ht="42.75">
      <c r="A45" s="155" t="str">
        <f t="shared" si="3"/>
        <v>InstructionsA48</v>
      </c>
      <c r="B45" s="155" t="s">
        <v>517</v>
      </c>
      <c r="C45" s="155" t="s">
        <v>2436</v>
      </c>
      <c r="D45" s="155" t="s">
        <v>987</v>
      </c>
      <c r="E45" s="213" t="s">
        <v>13229</v>
      </c>
      <c r="F45" s="155" t="s">
        <v>14125</v>
      </c>
      <c r="G45" s="155" t="s">
        <v>14286</v>
      </c>
      <c r="H45" s="155" t="s">
        <v>14342</v>
      </c>
      <c r="I45" s="155" t="s">
        <v>14392</v>
      </c>
      <c r="J45" s="155" t="s">
        <v>1306</v>
      </c>
      <c r="K45" s="232" t="s">
        <v>14445</v>
      </c>
      <c r="L45" s="238" t="s">
        <v>14500</v>
      </c>
      <c r="M45" s="155" t="s">
        <v>14561</v>
      </c>
    </row>
    <row r="46" spans="1:13" ht="28.5">
      <c r="A46" s="155" t="str">
        <f t="shared" si="3"/>
        <v>InstructionsA49</v>
      </c>
      <c r="B46" s="155" t="s">
        <v>517</v>
      </c>
      <c r="C46" s="155" t="s">
        <v>1174</v>
      </c>
      <c r="D46" s="155" t="s">
        <v>826</v>
      </c>
      <c r="E46" s="213" t="s">
        <v>13230</v>
      </c>
      <c r="F46" s="155" t="s">
        <v>14126</v>
      </c>
      <c r="G46" s="155" t="s">
        <v>1138</v>
      </c>
      <c r="H46" s="155" t="s">
        <v>422</v>
      </c>
      <c r="I46" s="155" t="s">
        <v>284</v>
      </c>
      <c r="J46" s="155" t="s">
        <v>1143</v>
      </c>
      <c r="K46" s="232" t="s">
        <v>181</v>
      </c>
      <c r="L46" s="238" t="s">
        <v>575</v>
      </c>
      <c r="M46" s="155" t="s">
        <v>14562</v>
      </c>
    </row>
    <row r="47" spans="1:13" ht="90">
      <c r="A47" s="155" t="str">
        <f t="shared" si="3"/>
        <v>InstructionsA50</v>
      </c>
      <c r="B47" s="155" t="s">
        <v>517</v>
      </c>
      <c r="C47" s="155" t="s">
        <v>1175</v>
      </c>
      <c r="D47" s="155" t="s">
        <v>12372</v>
      </c>
      <c r="E47" s="259" t="s">
        <v>14024</v>
      </c>
      <c r="F47" s="263" t="s">
        <v>14127</v>
      </c>
      <c r="G47" s="234" t="s">
        <v>14287</v>
      </c>
      <c r="H47" s="240" t="s">
        <v>14343</v>
      </c>
      <c r="I47" s="240" t="s">
        <v>14393</v>
      </c>
      <c r="J47" s="234" t="s">
        <v>15094</v>
      </c>
      <c r="K47" s="241" t="s">
        <v>14446</v>
      </c>
      <c r="L47" s="234" t="s">
        <v>14501</v>
      </c>
      <c r="M47" s="240" t="s">
        <v>14563</v>
      </c>
    </row>
    <row r="48" spans="1:13" ht="85.5">
      <c r="A48" s="203" t="s">
        <v>13913</v>
      </c>
      <c r="B48" s="203" t="s">
        <v>517</v>
      </c>
      <c r="C48" s="155" t="s">
        <v>1176</v>
      </c>
      <c r="D48" s="203" t="s">
        <v>12668</v>
      </c>
      <c r="E48" s="258" t="s">
        <v>13231</v>
      </c>
      <c r="F48" s="155" t="s">
        <v>14128</v>
      </c>
      <c r="G48" s="143" t="s">
        <v>14288</v>
      </c>
      <c r="H48" s="155" t="s">
        <v>12669</v>
      </c>
      <c r="I48" s="155" t="s">
        <v>13392</v>
      </c>
      <c r="J48" s="155" t="s">
        <v>15095</v>
      </c>
      <c r="K48" s="155" t="s">
        <v>13203</v>
      </c>
      <c r="L48" s="243" t="s">
        <v>13360</v>
      </c>
      <c r="M48" s="155" t="s">
        <v>13345</v>
      </c>
    </row>
    <row r="49" spans="1:13" ht="57">
      <c r="A49" s="155" t="str">
        <f t="shared" ref="A49:A74" si="4">B49&amp;C49</f>
        <v>InstructionsA52</v>
      </c>
      <c r="B49" s="155" t="s">
        <v>517</v>
      </c>
      <c r="C49" s="155" t="s">
        <v>1177</v>
      </c>
      <c r="D49" s="155" t="s">
        <v>2315</v>
      </c>
      <c r="E49" s="258" t="s">
        <v>14804</v>
      </c>
      <c r="F49" s="155" t="s">
        <v>14129</v>
      </c>
      <c r="G49" s="155" t="s">
        <v>2322</v>
      </c>
      <c r="H49" s="155" t="s">
        <v>2323</v>
      </c>
      <c r="I49" s="155" t="s">
        <v>14394</v>
      </c>
      <c r="J49" s="155" t="s">
        <v>15096</v>
      </c>
      <c r="K49" s="232" t="s">
        <v>14447</v>
      </c>
      <c r="L49" s="238" t="s">
        <v>2324</v>
      </c>
      <c r="M49" s="155" t="s">
        <v>2325</v>
      </c>
    </row>
    <row r="50" spans="1:13" ht="150">
      <c r="A50" s="155" t="str">
        <f t="shared" si="4"/>
        <v>InstructionsA53</v>
      </c>
      <c r="B50" s="155" t="s">
        <v>517</v>
      </c>
      <c r="C50" s="155" t="s">
        <v>1178</v>
      </c>
      <c r="D50" s="155" t="s">
        <v>12371</v>
      </c>
      <c r="E50" s="259" t="s">
        <v>13232</v>
      </c>
      <c r="F50" s="263" t="s">
        <v>14130</v>
      </c>
      <c r="G50" s="240" t="s">
        <v>14289</v>
      </c>
      <c r="H50" s="240" t="s">
        <v>12383</v>
      </c>
      <c r="I50" s="240" t="s">
        <v>14395</v>
      </c>
      <c r="J50" s="234" t="s">
        <v>15097</v>
      </c>
      <c r="K50" s="241" t="s">
        <v>14448</v>
      </c>
      <c r="L50" s="234" t="s">
        <v>13361</v>
      </c>
      <c r="M50" s="240" t="s">
        <v>14564</v>
      </c>
    </row>
    <row r="51" spans="1:13" ht="85.5">
      <c r="A51" s="155" t="str">
        <f t="shared" si="4"/>
        <v>InstructionsA54</v>
      </c>
      <c r="B51" s="155" t="s">
        <v>517</v>
      </c>
      <c r="C51" s="155" t="s">
        <v>1179</v>
      </c>
      <c r="D51" s="155" t="s">
        <v>12855</v>
      </c>
      <c r="E51" s="258" t="s">
        <v>13233</v>
      </c>
      <c r="F51" s="155" t="s">
        <v>14131</v>
      </c>
      <c r="G51" s="155" t="s">
        <v>12856</v>
      </c>
      <c r="H51" s="155" t="s">
        <v>12857</v>
      </c>
      <c r="I51" s="155" t="s">
        <v>12858</v>
      </c>
      <c r="J51" s="155" t="s">
        <v>15098</v>
      </c>
      <c r="K51" s="232" t="s">
        <v>12859</v>
      </c>
      <c r="L51" s="238" t="s">
        <v>12860</v>
      </c>
      <c r="M51" s="155" t="s">
        <v>12861</v>
      </c>
    </row>
    <row r="52" spans="1:13" ht="99.75">
      <c r="A52" s="155" t="str">
        <f t="shared" si="4"/>
        <v>InstructionsA55</v>
      </c>
      <c r="B52" s="155" t="s">
        <v>517</v>
      </c>
      <c r="C52" s="155" t="s">
        <v>1180</v>
      </c>
      <c r="D52" s="155" t="s">
        <v>2316</v>
      </c>
      <c r="E52" s="155" t="s">
        <v>14025</v>
      </c>
      <c r="F52" s="155" t="s">
        <v>14132</v>
      </c>
      <c r="G52" s="155" t="s">
        <v>2326</v>
      </c>
      <c r="H52" s="155" t="s">
        <v>2327</v>
      </c>
      <c r="I52" s="155" t="s">
        <v>2328</v>
      </c>
      <c r="J52" s="155" t="s">
        <v>15099</v>
      </c>
      <c r="K52" s="232" t="s">
        <v>2329</v>
      </c>
      <c r="L52" s="238" t="s">
        <v>14502</v>
      </c>
      <c r="M52" s="155" t="s">
        <v>2330</v>
      </c>
    </row>
    <row r="53" spans="1:13" ht="128.25">
      <c r="A53" s="155" t="str">
        <f t="shared" si="4"/>
        <v>InstructionsA56</v>
      </c>
      <c r="B53" s="155" t="s">
        <v>517</v>
      </c>
      <c r="C53" s="155" t="s">
        <v>1181</v>
      </c>
      <c r="D53" s="155" t="s">
        <v>2317</v>
      </c>
      <c r="E53" s="155" t="s">
        <v>14026</v>
      </c>
      <c r="F53" s="155" t="s">
        <v>14133</v>
      </c>
      <c r="G53" s="155" t="s">
        <v>2331</v>
      </c>
      <c r="H53" s="155" t="s">
        <v>2332</v>
      </c>
      <c r="I53" s="155" t="s">
        <v>2333</v>
      </c>
      <c r="J53" s="155" t="s">
        <v>15100</v>
      </c>
      <c r="K53" s="232" t="s">
        <v>2334</v>
      </c>
      <c r="L53" s="238" t="s">
        <v>2335</v>
      </c>
      <c r="M53" s="155" t="s">
        <v>2336</v>
      </c>
    </row>
    <row r="54" spans="1:13" ht="85.5">
      <c r="A54" s="155" t="str">
        <f t="shared" si="4"/>
        <v>InstructionsA57</v>
      </c>
      <c r="B54" s="155" t="s">
        <v>517</v>
      </c>
      <c r="C54" s="155" t="s">
        <v>411</v>
      </c>
      <c r="D54" s="155" t="s">
        <v>2318</v>
      </c>
      <c r="E54" s="155" t="s">
        <v>14027</v>
      </c>
      <c r="F54" s="155" t="s">
        <v>14134</v>
      </c>
      <c r="G54" s="155" t="s">
        <v>2337</v>
      </c>
      <c r="H54" s="155" t="s">
        <v>2338</v>
      </c>
      <c r="I54" s="155" t="s">
        <v>2339</v>
      </c>
      <c r="J54" s="155" t="s">
        <v>15101</v>
      </c>
      <c r="K54" s="232" t="s">
        <v>2340</v>
      </c>
      <c r="L54" s="238" t="s">
        <v>2341</v>
      </c>
      <c r="M54" s="155" t="s">
        <v>2342</v>
      </c>
    </row>
    <row r="55" spans="1:13" ht="45">
      <c r="A55" s="155" t="str">
        <f t="shared" si="4"/>
        <v>InstructionsA58</v>
      </c>
      <c r="B55" s="155" t="s">
        <v>517</v>
      </c>
      <c r="C55" s="155" t="s">
        <v>1182</v>
      </c>
      <c r="D55" s="112" t="s">
        <v>2319</v>
      </c>
      <c r="E55" s="112" t="s">
        <v>14028</v>
      </c>
      <c r="F55" s="112" t="s">
        <v>14135</v>
      </c>
      <c r="G55" s="112" t="s">
        <v>2343</v>
      </c>
      <c r="H55" s="112" t="s">
        <v>2344</v>
      </c>
      <c r="I55" s="112" t="s">
        <v>2345</v>
      </c>
      <c r="J55" s="112" t="s">
        <v>15102</v>
      </c>
      <c r="K55" s="112" t="s">
        <v>2346</v>
      </c>
      <c r="L55" s="239" t="s">
        <v>2347</v>
      </c>
      <c r="M55" s="112" t="s">
        <v>2348</v>
      </c>
    </row>
    <row r="56" spans="1:13" ht="45">
      <c r="A56" s="155" t="str">
        <f t="shared" si="4"/>
        <v>InstructionsA59</v>
      </c>
      <c r="B56" s="155" t="s">
        <v>517</v>
      </c>
      <c r="C56" s="155" t="s">
        <v>1183</v>
      </c>
      <c r="D56" s="112" t="s">
        <v>2320</v>
      </c>
      <c r="E56" s="112" t="s">
        <v>14029</v>
      </c>
      <c r="F56" s="112" t="s">
        <v>14136</v>
      </c>
      <c r="G56" s="112" t="s">
        <v>2349</v>
      </c>
      <c r="H56" s="112" t="s">
        <v>2350</v>
      </c>
      <c r="I56" s="112" t="s">
        <v>2351</v>
      </c>
      <c r="J56" s="112" t="s">
        <v>15103</v>
      </c>
      <c r="K56" s="112" t="s">
        <v>2352</v>
      </c>
      <c r="L56" s="239" t="s">
        <v>2353</v>
      </c>
      <c r="M56" s="112" t="s">
        <v>2354</v>
      </c>
    </row>
    <row r="57" spans="1:13" ht="51">
      <c r="A57" s="155" t="str">
        <f t="shared" si="4"/>
        <v>InstructionsA60</v>
      </c>
      <c r="B57" s="155" t="s">
        <v>517</v>
      </c>
      <c r="C57" s="155" t="s">
        <v>1184</v>
      </c>
      <c r="D57" s="112" t="s">
        <v>13914</v>
      </c>
      <c r="E57" s="112" t="s">
        <v>14030</v>
      </c>
      <c r="F57" s="112" t="s">
        <v>14137</v>
      </c>
      <c r="G57" s="112" t="s">
        <v>2355</v>
      </c>
      <c r="H57" s="112" t="s">
        <v>2356</v>
      </c>
      <c r="I57" s="112" t="s">
        <v>2357</v>
      </c>
      <c r="J57" s="112" t="s">
        <v>15104</v>
      </c>
      <c r="K57" s="112" t="s">
        <v>2358</v>
      </c>
      <c r="L57" s="239" t="s">
        <v>2359</v>
      </c>
      <c r="M57" s="112" t="s">
        <v>2360</v>
      </c>
    </row>
    <row r="58" spans="1:13" ht="384.75">
      <c r="A58" s="155" t="str">
        <f t="shared" si="4"/>
        <v>InstructionsA61</v>
      </c>
      <c r="B58" s="155" t="s">
        <v>517</v>
      </c>
      <c r="C58" s="155" t="s">
        <v>1185</v>
      </c>
      <c r="D58" s="155" t="s">
        <v>13096</v>
      </c>
      <c r="E58" s="155" t="s">
        <v>15564</v>
      </c>
      <c r="F58" s="155" t="s">
        <v>15566</v>
      </c>
      <c r="G58" s="173" t="s">
        <v>15014</v>
      </c>
      <c r="H58" s="155" t="s">
        <v>15574</v>
      </c>
      <c r="I58" s="155" t="s">
        <v>15577</v>
      </c>
      <c r="J58" s="155" t="s">
        <v>15105</v>
      </c>
      <c r="K58" s="232" t="s">
        <v>15582</v>
      </c>
      <c r="L58" s="238" t="s">
        <v>14503</v>
      </c>
      <c r="M58" s="155" t="s">
        <v>15587</v>
      </c>
    </row>
    <row r="59" spans="1:13" ht="99.75">
      <c r="A59" s="155" t="str">
        <f t="shared" si="4"/>
        <v>InstructionsA62</v>
      </c>
      <c r="B59" s="155" t="s">
        <v>517</v>
      </c>
      <c r="C59" s="155" t="s">
        <v>1186</v>
      </c>
      <c r="D59" s="155" t="s">
        <v>2321</v>
      </c>
      <c r="E59" s="155" t="s">
        <v>14031</v>
      </c>
      <c r="F59" s="155" t="s">
        <v>14138</v>
      </c>
      <c r="G59" s="155" t="s">
        <v>2361</v>
      </c>
      <c r="H59" s="155" t="s">
        <v>2362</v>
      </c>
      <c r="I59" s="155" t="s">
        <v>2363</v>
      </c>
      <c r="J59" s="155" t="s">
        <v>15106</v>
      </c>
      <c r="K59" s="232" t="s">
        <v>2364</v>
      </c>
      <c r="L59" s="238" t="s">
        <v>2365</v>
      </c>
      <c r="M59" s="155" t="s">
        <v>2366</v>
      </c>
    </row>
    <row r="60" spans="1:13" ht="199.5">
      <c r="A60" s="155" t="str">
        <f t="shared" si="4"/>
        <v>InstructionsA63</v>
      </c>
      <c r="B60" s="155" t="s">
        <v>517</v>
      </c>
      <c r="C60" s="155" t="s">
        <v>1187</v>
      </c>
      <c r="D60" s="155" t="s">
        <v>13099</v>
      </c>
      <c r="E60" s="155" t="s">
        <v>14032</v>
      </c>
      <c r="F60" s="155" t="s">
        <v>14139</v>
      </c>
      <c r="G60" s="155" t="s">
        <v>14290</v>
      </c>
      <c r="H60" s="155" t="s">
        <v>14344</v>
      </c>
      <c r="I60" s="155" t="s">
        <v>14849</v>
      </c>
      <c r="J60" s="155" t="s">
        <v>15107</v>
      </c>
      <c r="K60" s="232" t="s">
        <v>14449</v>
      </c>
      <c r="L60" s="238" t="s">
        <v>14504</v>
      </c>
      <c r="M60" s="155" t="s">
        <v>14565</v>
      </c>
    </row>
    <row r="61" spans="1:13" ht="213.75">
      <c r="A61" s="155" t="str">
        <f t="shared" si="4"/>
        <v>InstructionsA64</v>
      </c>
      <c r="B61" s="155" t="s">
        <v>517</v>
      </c>
      <c r="C61" s="155" t="s">
        <v>1188</v>
      </c>
      <c r="D61" s="155" t="s">
        <v>13100</v>
      </c>
      <c r="E61" s="155" t="s">
        <v>14033</v>
      </c>
      <c r="F61" s="155" t="s">
        <v>14140</v>
      </c>
      <c r="G61" s="155" t="s">
        <v>14291</v>
      </c>
      <c r="H61" s="155" t="s">
        <v>14345</v>
      </c>
      <c r="I61" s="155" t="s">
        <v>14850</v>
      </c>
      <c r="J61" s="155" t="s">
        <v>15108</v>
      </c>
      <c r="K61" s="232" t="s">
        <v>14450</v>
      </c>
      <c r="L61" s="238" t="s">
        <v>14505</v>
      </c>
      <c r="M61" s="155" t="s">
        <v>14566</v>
      </c>
    </row>
    <row r="62" spans="1:13" ht="120">
      <c r="A62" s="155" t="str">
        <f t="shared" si="4"/>
        <v>InstructionsA65</v>
      </c>
      <c r="B62" s="155" t="s">
        <v>517</v>
      </c>
      <c r="C62" s="155" t="s">
        <v>621</v>
      </c>
      <c r="D62" s="155" t="s">
        <v>12353</v>
      </c>
      <c r="E62" s="155" t="s">
        <v>14034</v>
      </c>
      <c r="F62" s="263" t="s">
        <v>14141</v>
      </c>
      <c r="G62" s="240" t="s">
        <v>14292</v>
      </c>
      <c r="H62" s="240" t="s">
        <v>14346</v>
      </c>
      <c r="I62" s="240" t="s">
        <v>14396</v>
      </c>
      <c r="J62" s="234" t="s">
        <v>15109</v>
      </c>
      <c r="K62" s="241" t="s">
        <v>14451</v>
      </c>
      <c r="L62" s="234" t="s">
        <v>14506</v>
      </c>
      <c r="M62" s="240" t="s">
        <v>14567</v>
      </c>
    </row>
    <row r="63" spans="1:13" ht="42.75">
      <c r="A63" s="155" t="str">
        <f t="shared" si="4"/>
        <v>InstructionsA66</v>
      </c>
      <c r="B63" s="155" t="s">
        <v>517</v>
      </c>
      <c r="C63" s="155" t="s">
        <v>622</v>
      </c>
      <c r="D63" s="155" t="s">
        <v>623</v>
      </c>
      <c r="E63" s="155" t="s">
        <v>14803</v>
      </c>
      <c r="F63" s="155" t="s">
        <v>14142</v>
      </c>
      <c r="G63" s="155" t="s">
        <v>625</v>
      </c>
      <c r="H63" s="155" t="s">
        <v>328</v>
      </c>
      <c r="I63" s="155" t="s">
        <v>70</v>
      </c>
      <c r="J63" s="155" t="s">
        <v>626</v>
      </c>
      <c r="K63" s="232" t="s">
        <v>182</v>
      </c>
      <c r="L63" s="238" t="s">
        <v>627</v>
      </c>
      <c r="M63" s="155" t="s">
        <v>14568</v>
      </c>
    </row>
    <row r="64" spans="1:13" ht="213.75">
      <c r="A64" s="155" t="str">
        <f t="shared" si="4"/>
        <v>InstructionsA67</v>
      </c>
      <c r="B64" s="155" t="s">
        <v>517</v>
      </c>
      <c r="C64" s="155" t="s">
        <v>624</v>
      </c>
      <c r="D64" s="155" t="s">
        <v>631</v>
      </c>
      <c r="E64" s="155" t="s">
        <v>14035</v>
      </c>
      <c r="F64" s="155" t="s">
        <v>14143</v>
      </c>
      <c r="G64" s="155" t="s">
        <v>14293</v>
      </c>
      <c r="H64" s="143" t="s">
        <v>14347</v>
      </c>
      <c r="I64" s="155" t="s">
        <v>14397</v>
      </c>
      <c r="J64" s="155" t="s">
        <v>1328</v>
      </c>
      <c r="K64" s="232" t="s">
        <v>14452</v>
      </c>
      <c r="L64" s="238" t="s">
        <v>14507</v>
      </c>
      <c r="M64" s="155" t="s">
        <v>14569</v>
      </c>
    </row>
    <row r="65" spans="1:15" ht="28.5">
      <c r="A65" s="155" t="str">
        <f t="shared" si="4"/>
        <v>InstructionsA68</v>
      </c>
      <c r="B65" s="155" t="s">
        <v>517</v>
      </c>
      <c r="C65" s="155" t="s">
        <v>2437</v>
      </c>
      <c r="D65" s="155" t="s">
        <v>887</v>
      </c>
      <c r="E65" s="233" t="s">
        <v>13234</v>
      </c>
      <c r="F65" s="155" t="s">
        <v>14144</v>
      </c>
      <c r="G65" s="155" t="s">
        <v>995</v>
      </c>
      <c r="H65" s="143" t="s">
        <v>329</v>
      </c>
      <c r="I65" s="155" t="s">
        <v>1139</v>
      </c>
      <c r="J65" s="155" t="s">
        <v>1140</v>
      </c>
      <c r="K65" s="232" t="s">
        <v>14912</v>
      </c>
      <c r="L65" s="238" t="s">
        <v>1222</v>
      </c>
      <c r="M65" s="155" t="s">
        <v>14570</v>
      </c>
    </row>
    <row r="66" spans="1:15" ht="342">
      <c r="A66" s="155" t="str">
        <f t="shared" si="4"/>
        <v>InstructionsA69</v>
      </c>
      <c r="B66" s="155" t="s">
        <v>517</v>
      </c>
      <c r="C66" s="155" t="s">
        <v>628</v>
      </c>
      <c r="D66" s="155" t="s">
        <v>13104</v>
      </c>
      <c r="E66" s="258" t="s">
        <v>13235</v>
      </c>
      <c r="F66" s="155" t="s">
        <v>14145</v>
      </c>
      <c r="G66" s="270" t="s">
        <v>13407</v>
      </c>
      <c r="H66" s="143" t="s">
        <v>13354</v>
      </c>
      <c r="I66" s="155" t="s">
        <v>14398</v>
      </c>
      <c r="J66" s="155" t="s">
        <v>13382</v>
      </c>
      <c r="K66" s="232" t="s">
        <v>13204</v>
      </c>
      <c r="L66" s="238" t="s">
        <v>13362</v>
      </c>
      <c r="M66" s="155" t="s">
        <v>13346</v>
      </c>
    </row>
    <row r="67" spans="1:15" ht="171">
      <c r="A67" s="155" t="str">
        <f t="shared" si="4"/>
        <v>InstructionsA70</v>
      </c>
      <c r="B67" s="155" t="s">
        <v>517</v>
      </c>
      <c r="C67" s="155" t="s">
        <v>2438</v>
      </c>
      <c r="D67" s="155" t="s">
        <v>13101</v>
      </c>
      <c r="E67" s="258" t="s">
        <v>14036</v>
      </c>
      <c r="F67" s="155" t="s">
        <v>14146</v>
      </c>
      <c r="G67" s="155" t="s">
        <v>14294</v>
      </c>
      <c r="H67" s="143" t="s">
        <v>13355</v>
      </c>
      <c r="I67" s="155" t="s">
        <v>13393</v>
      </c>
      <c r="J67" s="155" t="s">
        <v>13383</v>
      </c>
      <c r="K67" s="232" t="s">
        <v>13205</v>
      </c>
      <c r="L67" s="238" t="s">
        <v>13363</v>
      </c>
      <c r="M67" s="155" t="s">
        <v>13347</v>
      </c>
    </row>
    <row r="68" spans="1:15" ht="156.75">
      <c r="A68" s="155" t="str">
        <f t="shared" si="4"/>
        <v>InstructionsA71</v>
      </c>
      <c r="B68" s="155" t="s">
        <v>517</v>
      </c>
      <c r="C68" s="155" t="s">
        <v>629</v>
      </c>
      <c r="D68" s="155" t="s">
        <v>13102</v>
      </c>
      <c r="E68" s="258" t="s">
        <v>14037</v>
      </c>
      <c r="F68" s="155" t="s">
        <v>14147</v>
      </c>
      <c r="G68" s="270" t="s">
        <v>13408</v>
      </c>
      <c r="H68" s="143" t="s">
        <v>13356</v>
      </c>
      <c r="I68" s="155" t="s">
        <v>13394</v>
      </c>
      <c r="J68" s="155" t="s">
        <v>13384</v>
      </c>
      <c r="K68" s="232" t="s">
        <v>13206</v>
      </c>
      <c r="L68" s="238" t="s">
        <v>13364</v>
      </c>
      <c r="M68" s="155" t="s">
        <v>13348</v>
      </c>
    </row>
    <row r="69" spans="1:15" ht="327.75">
      <c r="A69" s="155" t="str">
        <f t="shared" si="4"/>
        <v>InstructionsA72</v>
      </c>
      <c r="B69" s="155" t="s">
        <v>517</v>
      </c>
      <c r="C69" s="155" t="s">
        <v>630</v>
      </c>
      <c r="D69" s="155" t="s">
        <v>13103</v>
      </c>
      <c r="E69" s="258" t="s">
        <v>14038</v>
      </c>
      <c r="F69" s="155" t="s">
        <v>14148</v>
      </c>
      <c r="G69" s="155" t="s">
        <v>14295</v>
      </c>
      <c r="H69" s="143" t="s">
        <v>13357</v>
      </c>
      <c r="I69" s="155" t="s">
        <v>13395</v>
      </c>
      <c r="J69" s="155" t="s">
        <v>13385</v>
      </c>
      <c r="K69" s="232" t="s">
        <v>13207</v>
      </c>
      <c r="L69" s="238" t="s">
        <v>13365</v>
      </c>
      <c r="M69" s="155" t="s">
        <v>13349</v>
      </c>
    </row>
    <row r="70" spans="1:15" ht="114">
      <c r="A70" s="155" t="str">
        <f t="shared" si="4"/>
        <v>InstructionsA73</v>
      </c>
      <c r="B70" s="155" t="s">
        <v>517</v>
      </c>
      <c r="C70" s="155" t="s">
        <v>2492</v>
      </c>
      <c r="D70" s="155" t="s">
        <v>907</v>
      </c>
      <c r="E70" s="258" t="s">
        <v>13236</v>
      </c>
      <c r="F70" s="155" t="s">
        <v>14149</v>
      </c>
      <c r="G70" s="155" t="s">
        <v>798</v>
      </c>
      <c r="H70" s="143" t="s">
        <v>128</v>
      </c>
      <c r="I70" s="155" t="s">
        <v>71</v>
      </c>
      <c r="J70" s="155" t="s">
        <v>1329</v>
      </c>
      <c r="K70" s="232" t="s">
        <v>1091</v>
      </c>
      <c r="L70" s="238" t="s">
        <v>1223</v>
      </c>
      <c r="M70" s="155" t="s">
        <v>14571</v>
      </c>
    </row>
    <row r="71" spans="1:15" ht="57">
      <c r="A71" s="155" t="str">
        <f t="shared" si="4"/>
        <v>InstructionsA74</v>
      </c>
      <c r="B71" s="155" t="s">
        <v>517</v>
      </c>
      <c r="C71" s="155" t="s">
        <v>13886</v>
      </c>
      <c r="D71" s="155" t="s">
        <v>908</v>
      </c>
      <c r="E71" s="213" t="s">
        <v>13237</v>
      </c>
      <c r="F71" s="155" t="s">
        <v>14150</v>
      </c>
      <c r="G71" s="155" t="s">
        <v>799</v>
      </c>
      <c r="H71" s="143" t="s">
        <v>129</v>
      </c>
      <c r="I71" s="155" t="s">
        <v>72</v>
      </c>
      <c r="J71" s="155" t="s">
        <v>1015</v>
      </c>
      <c r="K71" s="232" t="s">
        <v>1092</v>
      </c>
      <c r="L71" s="238" t="s">
        <v>1224</v>
      </c>
      <c r="M71" s="155" t="s">
        <v>14572</v>
      </c>
    </row>
    <row r="72" spans="1:15">
      <c r="A72" s="155" t="str">
        <f t="shared" si="4"/>
        <v>DefinitionsB2</v>
      </c>
      <c r="B72" s="155" t="s">
        <v>918</v>
      </c>
      <c r="C72" s="155" t="s">
        <v>965</v>
      </c>
      <c r="D72" s="155" t="s">
        <v>1016</v>
      </c>
      <c r="E72" s="233" t="s">
        <v>14910</v>
      </c>
      <c r="F72" s="155" t="s">
        <v>14151</v>
      </c>
      <c r="G72" s="155" t="s">
        <v>839</v>
      </c>
      <c r="H72" s="143" t="s">
        <v>1016</v>
      </c>
      <c r="I72" s="155" t="s">
        <v>73</v>
      </c>
      <c r="J72" s="155" t="s">
        <v>1017</v>
      </c>
      <c r="K72" s="232" t="s">
        <v>1093</v>
      </c>
      <c r="L72" s="238" t="s">
        <v>576</v>
      </c>
      <c r="M72" s="155" t="s">
        <v>14573</v>
      </c>
    </row>
    <row r="73" spans="1:15" ht="28.5">
      <c r="A73" s="155" t="str">
        <f t="shared" si="4"/>
        <v>DefinitionsB3</v>
      </c>
      <c r="B73" s="155" t="s">
        <v>918</v>
      </c>
      <c r="C73" s="155" t="s">
        <v>919</v>
      </c>
      <c r="D73" s="155" t="s">
        <v>970</v>
      </c>
      <c r="E73" s="213" t="s">
        <v>13238</v>
      </c>
      <c r="F73" s="155" t="s">
        <v>970</v>
      </c>
      <c r="G73" s="155" t="s">
        <v>970</v>
      </c>
      <c r="H73" s="143" t="s">
        <v>970</v>
      </c>
      <c r="I73" s="155" t="s">
        <v>970</v>
      </c>
      <c r="J73" s="155" t="s">
        <v>970</v>
      </c>
      <c r="K73" s="232" t="s">
        <v>970</v>
      </c>
      <c r="L73" s="238" t="s">
        <v>970</v>
      </c>
      <c r="M73" s="155" t="s">
        <v>970</v>
      </c>
    </row>
    <row r="74" spans="1:15">
      <c r="A74" s="155" t="str">
        <f t="shared" si="4"/>
        <v>DefinitionsB4</v>
      </c>
      <c r="B74" s="155" t="s">
        <v>918</v>
      </c>
      <c r="C74" s="155" t="s">
        <v>920</v>
      </c>
      <c r="D74" s="155" t="s">
        <v>972</v>
      </c>
      <c r="E74" s="233" t="s">
        <v>14911</v>
      </c>
      <c r="F74" s="155" t="s">
        <v>14152</v>
      </c>
      <c r="G74" s="155" t="s">
        <v>15015</v>
      </c>
      <c r="H74" s="143" t="s">
        <v>121</v>
      </c>
      <c r="I74" s="155" t="s">
        <v>74</v>
      </c>
      <c r="J74" s="155" t="s">
        <v>1307</v>
      </c>
      <c r="K74" s="232" t="s">
        <v>183</v>
      </c>
      <c r="L74" s="238" t="s">
        <v>149</v>
      </c>
      <c r="M74" s="155" t="s">
        <v>14574</v>
      </c>
    </row>
    <row r="75" spans="1:15" ht="114">
      <c r="A75" s="155" t="str">
        <f t="shared" ref="A75" si="5">B75&amp;C75</f>
        <v>DefinitionsB5</v>
      </c>
      <c r="B75" s="155" t="s">
        <v>918</v>
      </c>
      <c r="C75" s="155" t="s">
        <v>921</v>
      </c>
      <c r="D75" s="155" t="s">
        <v>13912</v>
      </c>
      <c r="E75" s="155" t="s">
        <v>14039</v>
      </c>
      <c r="F75" s="155" t="s">
        <v>14153</v>
      </c>
      <c r="G75" s="155" t="s">
        <v>15016</v>
      </c>
      <c r="H75" s="155" t="s">
        <v>14348</v>
      </c>
      <c r="I75" s="155" t="s">
        <v>14399</v>
      </c>
      <c r="J75" s="155" t="s">
        <v>14725</v>
      </c>
      <c r="K75" s="155" t="s">
        <v>14453</v>
      </c>
      <c r="L75" s="155" t="s">
        <v>14508</v>
      </c>
      <c r="M75" s="155" t="s">
        <v>14575</v>
      </c>
      <c r="N75" s="155" t="s">
        <v>13912</v>
      </c>
      <c r="O75" s="155" t="s">
        <v>13912</v>
      </c>
    </row>
    <row r="76" spans="1:15" ht="28.5">
      <c r="A76" s="155" t="str">
        <f>B76&amp;C76</f>
        <v>DefinitionsB6</v>
      </c>
      <c r="B76" s="155" t="s">
        <v>918</v>
      </c>
      <c r="C76" s="155" t="s">
        <v>922</v>
      </c>
      <c r="D76" s="155" t="s">
        <v>829</v>
      </c>
      <c r="E76" s="233" t="s">
        <v>548</v>
      </c>
      <c r="F76" s="155" t="s">
        <v>14154</v>
      </c>
      <c r="G76" s="155" t="s">
        <v>612</v>
      </c>
      <c r="H76" s="155" t="s">
        <v>1018</v>
      </c>
      <c r="I76" s="155" t="s">
        <v>75</v>
      </c>
      <c r="J76" s="155" t="s">
        <v>1213</v>
      </c>
      <c r="K76" s="232" t="s">
        <v>1094</v>
      </c>
      <c r="L76" s="238" t="s">
        <v>578</v>
      </c>
      <c r="M76" s="155" t="s">
        <v>13147</v>
      </c>
      <c r="N76" s="109" t="s">
        <v>13125</v>
      </c>
    </row>
    <row r="77" spans="1:15">
      <c r="A77" s="155" t="str">
        <f>B77&amp;C77</f>
        <v>DefinitionsB7</v>
      </c>
      <c r="B77" s="155" t="s">
        <v>918</v>
      </c>
      <c r="C77" s="155" t="s">
        <v>923</v>
      </c>
      <c r="D77" s="155" t="s">
        <v>974</v>
      </c>
      <c r="E77" s="213" t="s">
        <v>13239</v>
      </c>
      <c r="F77" s="155" t="s">
        <v>14155</v>
      </c>
      <c r="G77" s="155" t="s">
        <v>14994</v>
      </c>
      <c r="H77" s="143" t="s">
        <v>331</v>
      </c>
      <c r="I77" s="155" t="s">
        <v>76</v>
      </c>
      <c r="J77" s="155" t="s">
        <v>1308</v>
      </c>
      <c r="K77" s="232" t="s">
        <v>184</v>
      </c>
      <c r="L77" s="238" t="s">
        <v>150</v>
      </c>
      <c r="M77" s="155" t="s">
        <v>13148</v>
      </c>
      <c r="N77" s="109" t="s">
        <v>13126</v>
      </c>
    </row>
    <row r="78" spans="1:15">
      <c r="A78" s="155" t="str">
        <f>B78&amp;C78</f>
        <v>DefinitionsB8</v>
      </c>
      <c r="B78" s="155" t="s">
        <v>918</v>
      </c>
      <c r="C78" s="155" t="s">
        <v>924</v>
      </c>
      <c r="D78" s="155" t="s">
        <v>976</v>
      </c>
      <c r="E78" s="213" t="s">
        <v>13149</v>
      </c>
      <c r="F78" s="155" t="s">
        <v>14156</v>
      </c>
      <c r="G78" s="155" t="s">
        <v>1019</v>
      </c>
      <c r="H78" s="143" t="s">
        <v>1020</v>
      </c>
      <c r="I78" s="155" t="s">
        <v>77</v>
      </c>
      <c r="J78" s="155" t="s">
        <v>94</v>
      </c>
      <c r="K78" s="232" t="s">
        <v>185</v>
      </c>
      <c r="L78" s="238" t="s">
        <v>579</v>
      </c>
      <c r="M78" s="155" t="s">
        <v>13150</v>
      </c>
      <c r="N78" s="109" t="s">
        <v>13127</v>
      </c>
    </row>
    <row r="79" spans="1:15" ht="42.75">
      <c r="A79" s="155" t="str">
        <f>B79&amp;C79</f>
        <v>DefinitionsB9</v>
      </c>
      <c r="B79" s="155" t="s">
        <v>918</v>
      </c>
      <c r="C79" s="155" t="s">
        <v>925</v>
      </c>
      <c r="D79" s="155" t="s">
        <v>838</v>
      </c>
      <c r="E79" s="213" t="s">
        <v>13151</v>
      </c>
      <c r="F79" s="155" t="s">
        <v>14157</v>
      </c>
      <c r="G79" s="155" t="s">
        <v>838</v>
      </c>
      <c r="H79" s="155" t="s">
        <v>838</v>
      </c>
      <c r="I79" s="155" t="s">
        <v>838</v>
      </c>
      <c r="J79" s="155" t="s">
        <v>838</v>
      </c>
      <c r="K79" s="232" t="s">
        <v>838</v>
      </c>
      <c r="L79" s="238" t="s">
        <v>838</v>
      </c>
      <c r="M79" s="155" t="s">
        <v>838</v>
      </c>
      <c r="N79" s="109" t="s">
        <v>13128</v>
      </c>
    </row>
    <row r="80" spans="1:15">
      <c r="A80" s="155" t="str">
        <f>B80&amp;C80</f>
        <v>DefinitionsB10</v>
      </c>
      <c r="B80" s="155" t="s">
        <v>918</v>
      </c>
      <c r="C80" s="155" t="s">
        <v>926</v>
      </c>
      <c r="D80" s="155" t="s">
        <v>830</v>
      </c>
      <c r="E80" s="233" t="s">
        <v>836</v>
      </c>
      <c r="F80" s="155" t="s">
        <v>14158</v>
      </c>
      <c r="G80" s="155" t="s">
        <v>1021</v>
      </c>
      <c r="H80" s="155" t="s">
        <v>1022</v>
      </c>
      <c r="I80" s="155" t="s">
        <v>1022</v>
      </c>
      <c r="J80" s="155" t="s">
        <v>1309</v>
      </c>
      <c r="K80" s="232" t="s">
        <v>830</v>
      </c>
      <c r="L80" s="238" t="s">
        <v>1022</v>
      </c>
      <c r="M80" s="155" t="s">
        <v>13152</v>
      </c>
      <c r="N80" s="109" t="s">
        <v>13129</v>
      </c>
    </row>
    <row r="81" spans="1:14" ht="28.5">
      <c r="A81" s="155" t="str">
        <f t="shared" ref="A81" si="6">B81&amp;C81</f>
        <v>DefinitionsB11</v>
      </c>
      <c r="B81" s="155" t="s">
        <v>918</v>
      </c>
      <c r="C81" s="155" t="s">
        <v>927</v>
      </c>
      <c r="D81" s="155" t="s">
        <v>13146</v>
      </c>
      <c r="E81" s="213" t="s">
        <v>13153</v>
      </c>
      <c r="F81" s="155" t="s">
        <v>14159</v>
      </c>
      <c r="G81" s="155" t="s">
        <v>831</v>
      </c>
      <c r="H81" s="155" t="s">
        <v>1023</v>
      </c>
      <c r="I81" s="155" t="s">
        <v>1024</v>
      </c>
      <c r="J81" s="155" t="s">
        <v>1310</v>
      </c>
      <c r="K81" s="232" t="s">
        <v>186</v>
      </c>
      <c r="L81" s="238" t="s">
        <v>580</v>
      </c>
      <c r="M81" s="155" t="s">
        <v>13154</v>
      </c>
      <c r="N81" s="109" t="s">
        <v>13130</v>
      </c>
    </row>
    <row r="82" spans="1:14">
      <c r="A82" s="155" t="str">
        <f t="shared" ref="A82:A104" si="7">B82&amp;C82</f>
        <v>DefinitionsB12</v>
      </c>
      <c r="B82" s="155" t="s">
        <v>918</v>
      </c>
      <c r="C82" s="155" t="s">
        <v>928</v>
      </c>
      <c r="D82" s="155" t="s">
        <v>979</v>
      </c>
      <c r="E82" s="213" t="s">
        <v>13240</v>
      </c>
      <c r="F82" s="155" t="s">
        <v>14160</v>
      </c>
      <c r="G82" s="155" t="s">
        <v>347</v>
      </c>
      <c r="H82" s="155" t="s">
        <v>1025</v>
      </c>
      <c r="I82" s="155" t="s">
        <v>78</v>
      </c>
      <c r="J82" s="155" t="s">
        <v>95</v>
      </c>
      <c r="K82" s="232" t="s">
        <v>187</v>
      </c>
      <c r="L82" s="238" t="s">
        <v>581</v>
      </c>
      <c r="M82" s="155" t="s">
        <v>13155</v>
      </c>
      <c r="N82" s="109" t="s">
        <v>13185</v>
      </c>
    </row>
    <row r="83" spans="1:14">
      <c r="A83" s="155" t="str">
        <f t="shared" si="7"/>
        <v>DefinitionsB13</v>
      </c>
      <c r="B83" s="155" t="s">
        <v>918</v>
      </c>
      <c r="C83" s="155" t="s">
        <v>929</v>
      </c>
      <c r="D83" s="155" t="s">
        <v>15732</v>
      </c>
      <c r="E83" s="213" t="s">
        <v>13156</v>
      </c>
      <c r="F83" s="155" t="s">
        <v>14161</v>
      </c>
      <c r="G83" s="155" t="s">
        <v>13157</v>
      </c>
      <c r="H83" s="155" t="s">
        <v>332</v>
      </c>
      <c r="I83" s="155" t="s">
        <v>79</v>
      </c>
      <c r="J83" s="155" t="s">
        <v>96</v>
      </c>
      <c r="K83" s="232" t="s">
        <v>188</v>
      </c>
      <c r="L83" s="238" t="s">
        <v>151</v>
      </c>
      <c r="M83" s="155" t="s">
        <v>13158</v>
      </c>
      <c r="N83" s="109" t="s">
        <v>13178</v>
      </c>
    </row>
    <row r="84" spans="1:14">
      <c r="A84" s="155" t="str">
        <f t="shared" si="7"/>
        <v>DefinitionsB14</v>
      </c>
      <c r="B84" s="155" t="s">
        <v>918</v>
      </c>
      <c r="C84" s="155" t="s">
        <v>930</v>
      </c>
      <c r="D84" s="155" t="s">
        <v>980</v>
      </c>
      <c r="E84" s="213" t="s">
        <v>13241</v>
      </c>
      <c r="F84" s="155" t="s">
        <v>15088</v>
      </c>
      <c r="G84" s="155" t="s">
        <v>348</v>
      </c>
      <c r="H84" s="155" t="s">
        <v>333</v>
      </c>
      <c r="I84" s="155" t="s">
        <v>80</v>
      </c>
      <c r="J84" s="155" t="s">
        <v>97</v>
      </c>
      <c r="K84" s="232" t="s">
        <v>189</v>
      </c>
      <c r="L84" s="238" t="s">
        <v>152</v>
      </c>
      <c r="M84" s="155" t="s">
        <v>13159</v>
      </c>
      <c r="N84" s="109" t="s">
        <v>13131</v>
      </c>
    </row>
    <row r="85" spans="1:14">
      <c r="A85" s="155" t="str">
        <f t="shared" si="7"/>
        <v>DefinitionsB15</v>
      </c>
      <c r="B85" s="155" t="s">
        <v>918</v>
      </c>
      <c r="C85" s="155" t="s">
        <v>931</v>
      </c>
      <c r="D85" s="155" t="s">
        <v>981</v>
      </c>
      <c r="E85" s="213" t="s">
        <v>981</v>
      </c>
      <c r="F85" s="155" t="s">
        <v>981</v>
      </c>
      <c r="G85" s="155" t="s">
        <v>981</v>
      </c>
      <c r="H85" s="155" t="s">
        <v>981</v>
      </c>
      <c r="I85" s="155" t="s">
        <v>981</v>
      </c>
      <c r="J85" s="155" t="s">
        <v>981</v>
      </c>
      <c r="K85" s="232" t="s">
        <v>981</v>
      </c>
      <c r="L85" s="238" t="s">
        <v>981</v>
      </c>
      <c r="M85" s="155" t="s">
        <v>981</v>
      </c>
      <c r="N85" s="109" t="s">
        <v>13132</v>
      </c>
    </row>
    <row r="86" spans="1:14" ht="28.5">
      <c r="A86" s="155" t="str">
        <f t="shared" si="7"/>
        <v>DefinitionsB16</v>
      </c>
      <c r="B86" s="155" t="s">
        <v>918</v>
      </c>
      <c r="C86" s="155" t="s">
        <v>932</v>
      </c>
      <c r="D86" s="155" t="s">
        <v>13933</v>
      </c>
      <c r="E86" s="213" t="s">
        <v>13242</v>
      </c>
      <c r="F86" s="155" t="s">
        <v>14869</v>
      </c>
      <c r="G86" s="155" t="s">
        <v>349</v>
      </c>
      <c r="H86" s="155" t="s">
        <v>14871</v>
      </c>
      <c r="I86" s="155" t="s">
        <v>81</v>
      </c>
      <c r="J86" s="155" t="s">
        <v>14870</v>
      </c>
      <c r="K86" s="232" t="s">
        <v>190</v>
      </c>
      <c r="L86" s="238" t="s">
        <v>983</v>
      </c>
      <c r="M86" s="155" t="s">
        <v>13160</v>
      </c>
      <c r="N86" s="109" t="s">
        <v>13133</v>
      </c>
    </row>
    <row r="87" spans="1:14">
      <c r="A87" s="155" t="str">
        <f t="shared" si="7"/>
        <v>DefinitionsB17</v>
      </c>
      <c r="B87" s="155" t="s">
        <v>918</v>
      </c>
      <c r="C87" s="155" t="s">
        <v>933</v>
      </c>
      <c r="D87" s="155" t="s">
        <v>985</v>
      </c>
      <c r="E87" s="213" t="s">
        <v>13161</v>
      </c>
      <c r="F87" s="155" t="s">
        <v>14162</v>
      </c>
      <c r="G87" s="155" t="s">
        <v>13162</v>
      </c>
      <c r="H87" s="155" t="s">
        <v>334</v>
      </c>
      <c r="I87" s="155" t="s">
        <v>82</v>
      </c>
      <c r="J87" s="155" t="s">
        <v>98</v>
      </c>
      <c r="K87" s="232" t="s">
        <v>191</v>
      </c>
      <c r="L87" s="238" t="s">
        <v>153</v>
      </c>
      <c r="M87" s="155" t="s">
        <v>13163</v>
      </c>
      <c r="N87" s="109" t="s">
        <v>13134</v>
      </c>
    </row>
    <row r="88" spans="1:14">
      <c r="A88" s="155" t="str">
        <f t="shared" si="7"/>
        <v>DefinitionsB18</v>
      </c>
      <c r="B88" s="155" t="s">
        <v>918</v>
      </c>
      <c r="C88" s="155" t="s">
        <v>934</v>
      </c>
      <c r="D88" s="155" t="s">
        <v>550</v>
      </c>
      <c r="E88" s="213" t="s">
        <v>13164</v>
      </c>
      <c r="F88" s="155" t="s">
        <v>14163</v>
      </c>
      <c r="G88" s="155" t="s">
        <v>13165</v>
      </c>
      <c r="H88" s="155" t="s">
        <v>335</v>
      </c>
      <c r="I88" s="155" t="s">
        <v>83</v>
      </c>
      <c r="J88" s="155" t="s">
        <v>99</v>
      </c>
      <c r="K88" s="232" t="s">
        <v>192</v>
      </c>
      <c r="L88" s="238" t="s">
        <v>154</v>
      </c>
      <c r="M88" s="155" t="s">
        <v>13166</v>
      </c>
      <c r="N88" s="109" t="s">
        <v>13135</v>
      </c>
    </row>
    <row r="89" spans="1:14" ht="28.5">
      <c r="A89" s="155" t="str">
        <f t="shared" si="7"/>
        <v>DefinitionsB19</v>
      </c>
      <c r="B89" s="155" t="s">
        <v>918</v>
      </c>
      <c r="C89" s="155" t="s">
        <v>935</v>
      </c>
      <c r="D89" s="155" t="s">
        <v>828</v>
      </c>
      <c r="E89" s="213" t="s">
        <v>13243</v>
      </c>
      <c r="F89" s="155" t="s">
        <v>14164</v>
      </c>
      <c r="G89" s="155" t="s">
        <v>828</v>
      </c>
      <c r="H89" s="155" t="s">
        <v>1026</v>
      </c>
      <c r="I89" s="155" t="s">
        <v>1026</v>
      </c>
      <c r="J89" s="155" t="s">
        <v>828</v>
      </c>
      <c r="K89" s="232" t="s">
        <v>828</v>
      </c>
      <c r="L89" s="238" t="s">
        <v>828</v>
      </c>
      <c r="M89" s="155" t="s">
        <v>828</v>
      </c>
      <c r="N89" s="109" t="s">
        <v>13136</v>
      </c>
    </row>
    <row r="90" spans="1:14">
      <c r="A90" s="155" t="str">
        <f t="shared" si="7"/>
        <v>DefinitionsB20</v>
      </c>
      <c r="B90" s="155" t="s">
        <v>918</v>
      </c>
      <c r="C90" s="155" t="s">
        <v>936</v>
      </c>
      <c r="D90" s="155" t="s">
        <v>916</v>
      </c>
      <c r="E90" s="213" t="s">
        <v>1027</v>
      </c>
      <c r="F90" s="155" t="s">
        <v>14165</v>
      </c>
      <c r="G90" s="155" t="s">
        <v>1028</v>
      </c>
      <c r="H90" s="155" t="s">
        <v>1029</v>
      </c>
      <c r="I90" s="155" t="s">
        <v>1030</v>
      </c>
      <c r="J90" s="155" t="s">
        <v>1031</v>
      </c>
      <c r="K90" s="232" t="s">
        <v>1095</v>
      </c>
      <c r="L90" s="238" t="s">
        <v>582</v>
      </c>
      <c r="M90" s="155" t="s">
        <v>13167</v>
      </c>
      <c r="N90" s="109" t="s">
        <v>13138</v>
      </c>
    </row>
    <row r="91" spans="1:14">
      <c r="A91" s="155" t="str">
        <f t="shared" si="7"/>
        <v>DefinitionsB21</v>
      </c>
      <c r="B91" s="155" t="s">
        <v>918</v>
      </c>
      <c r="C91" s="155" t="s">
        <v>937</v>
      </c>
      <c r="D91" s="155" t="s">
        <v>13110</v>
      </c>
      <c r="E91" s="233" t="s">
        <v>13244</v>
      </c>
      <c r="F91" s="155" t="s">
        <v>13110</v>
      </c>
      <c r="G91" s="155" t="s">
        <v>13110</v>
      </c>
      <c r="H91" s="155" t="s">
        <v>13110</v>
      </c>
      <c r="I91" s="155" t="s">
        <v>13110</v>
      </c>
      <c r="J91" s="155" t="s">
        <v>13110</v>
      </c>
      <c r="K91" s="232" t="s">
        <v>13110</v>
      </c>
      <c r="L91" s="238" t="s">
        <v>13110</v>
      </c>
      <c r="M91" s="155" t="s">
        <v>13110</v>
      </c>
      <c r="N91" s="109" t="s">
        <v>13109</v>
      </c>
    </row>
    <row r="92" spans="1:14" ht="28.5">
      <c r="A92" s="155" t="str">
        <f t="shared" si="7"/>
        <v>DefinitionsB22</v>
      </c>
      <c r="B92" s="155" t="s">
        <v>918</v>
      </c>
      <c r="C92" s="155" t="s">
        <v>938</v>
      </c>
      <c r="D92" s="155" t="s">
        <v>554</v>
      </c>
      <c r="E92" s="213" t="s">
        <v>13168</v>
      </c>
      <c r="F92" s="155" t="s">
        <v>14166</v>
      </c>
      <c r="G92" s="155" t="s">
        <v>15017</v>
      </c>
      <c r="H92" s="155" t="s">
        <v>336</v>
      </c>
      <c r="I92" s="155" t="s">
        <v>84</v>
      </c>
      <c r="J92" s="155" t="s">
        <v>1311</v>
      </c>
      <c r="K92" s="232" t="s">
        <v>193</v>
      </c>
      <c r="L92" s="238" t="s">
        <v>583</v>
      </c>
      <c r="M92" s="155" t="s">
        <v>13169</v>
      </c>
      <c r="N92" s="109" t="s">
        <v>13142</v>
      </c>
    </row>
    <row r="93" spans="1:14" ht="28.5">
      <c r="A93" s="155" t="str">
        <f t="shared" si="7"/>
        <v>DefinitionsB23</v>
      </c>
      <c r="B93" s="155" t="s">
        <v>918</v>
      </c>
      <c r="C93" s="155" t="s">
        <v>939</v>
      </c>
      <c r="D93" s="155" t="s">
        <v>13106</v>
      </c>
      <c r="E93" s="213" t="s">
        <v>13245</v>
      </c>
      <c r="F93" s="155" t="s">
        <v>14167</v>
      </c>
      <c r="G93" s="155" t="s">
        <v>14296</v>
      </c>
      <c r="H93" s="155" t="s">
        <v>13179</v>
      </c>
      <c r="I93" s="155" t="s">
        <v>13180</v>
      </c>
      <c r="J93" s="155" t="s">
        <v>13106</v>
      </c>
      <c r="K93" s="232" t="s">
        <v>13208</v>
      </c>
      <c r="L93" s="243" t="s">
        <v>13106</v>
      </c>
      <c r="M93" s="155" t="s">
        <v>13350</v>
      </c>
      <c r="N93" s="109" t="s">
        <v>13194</v>
      </c>
    </row>
    <row r="94" spans="1:14" ht="28.5">
      <c r="A94" s="155" t="str">
        <f t="shared" si="7"/>
        <v>DefinitionsB24</v>
      </c>
      <c r="B94" s="155" t="s">
        <v>918</v>
      </c>
      <c r="C94" s="155" t="s">
        <v>966</v>
      </c>
      <c r="D94" s="155" t="s">
        <v>13107</v>
      </c>
      <c r="E94" s="213" t="s">
        <v>13246</v>
      </c>
      <c r="F94" s="155" t="s">
        <v>14168</v>
      </c>
      <c r="G94" s="155" t="s">
        <v>14297</v>
      </c>
      <c r="H94" s="155" t="s">
        <v>330</v>
      </c>
      <c r="I94" s="155" t="s">
        <v>13107</v>
      </c>
      <c r="J94" s="155" t="s">
        <v>13107</v>
      </c>
      <c r="K94" s="232" t="s">
        <v>13209</v>
      </c>
      <c r="L94" s="238" t="s">
        <v>13366</v>
      </c>
      <c r="M94" s="155" t="s">
        <v>13351</v>
      </c>
      <c r="N94" s="109" t="s">
        <v>15325</v>
      </c>
    </row>
    <row r="95" spans="1:14" ht="101.45" customHeight="1">
      <c r="A95" s="155" t="str">
        <f t="shared" si="7"/>
        <v>DefinitionsB25</v>
      </c>
      <c r="B95" s="155" t="s">
        <v>918</v>
      </c>
      <c r="C95" s="155" t="s">
        <v>463</v>
      </c>
      <c r="D95" s="155" t="s">
        <v>13105</v>
      </c>
      <c r="E95" s="213" t="s">
        <v>13247</v>
      </c>
      <c r="F95" s="155" t="s">
        <v>14169</v>
      </c>
      <c r="G95" s="155" t="s">
        <v>14298</v>
      </c>
      <c r="H95" s="143" t="s">
        <v>13181</v>
      </c>
      <c r="I95" s="155" t="s">
        <v>13182</v>
      </c>
      <c r="J95" s="155" t="s">
        <v>13386</v>
      </c>
      <c r="K95" s="232" t="s">
        <v>13210</v>
      </c>
      <c r="L95" s="238" t="s">
        <v>577</v>
      </c>
      <c r="M95" s="155" t="s">
        <v>13183</v>
      </c>
      <c r="N95" s="112" t="s">
        <v>15326</v>
      </c>
    </row>
    <row r="96" spans="1:14">
      <c r="A96" s="155" t="str">
        <f t="shared" si="7"/>
        <v>DefinitionsB26</v>
      </c>
      <c r="B96" s="155" t="s">
        <v>918</v>
      </c>
      <c r="C96" s="155" t="s">
        <v>555</v>
      </c>
      <c r="D96" s="155" t="s">
        <v>827</v>
      </c>
      <c r="E96" s="213" t="s">
        <v>13248</v>
      </c>
      <c r="F96" s="155" t="s">
        <v>14170</v>
      </c>
      <c r="G96" s="155" t="s">
        <v>1032</v>
      </c>
      <c r="H96" s="155" t="s">
        <v>827</v>
      </c>
      <c r="I96" s="155" t="s">
        <v>827</v>
      </c>
      <c r="J96" s="155" t="s">
        <v>827</v>
      </c>
      <c r="K96" s="232" t="s">
        <v>827</v>
      </c>
      <c r="L96" s="238" t="s">
        <v>827</v>
      </c>
      <c r="M96" s="155" t="s">
        <v>827</v>
      </c>
      <c r="N96" s="109" t="s">
        <v>13145</v>
      </c>
    </row>
    <row r="97" spans="1:14" ht="28.5">
      <c r="A97" s="155" t="str">
        <f t="shared" si="7"/>
        <v>DefinitionsB27</v>
      </c>
      <c r="B97" s="155" t="s">
        <v>918</v>
      </c>
      <c r="C97" s="155" t="s">
        <v>558</v>
      </c>
      <c r="D97" s="155" t="s">
        <v>1058</v>
      </c>
      <c r="E97" s="213" t="s">
        <v>1033</v>
      </c>
      <c r="F97" s="155" t="s">
        <v>14171</v>
      </c>
      <c r="G97" s="155" t="s">
        <v>1034</v>
      </c>
      <c r="H97" s="155" t="s">
        <v>1035</v>
      </c>
      <c r="I97" s="155" t="s">
        <v>1036</v>
      </c>
      <c r="J97" s="155" t="s">
        <v>1037</v>
      </c>
      <c r="K97" s="232" t="s">
        <v>1096</v>
      </c>
      <c r="L97" s="238" t="s">
        <v>584</v>
      </c>
      <c r="M97" s="155" t="s">
        <v>13170</v>
      </c>
      <c r="N97" s="109" t="s">
        <v>13184</v>
      </c>
    </row>
    <row r="98" spans="1:14">
      <c r="A98" s="155" t="str">
        <f t="shared" si="7"/>
        <v>DefinitionsB28</v>
      </c>
      <c r="B98" s="155" t="s">
        <v>918</v>
      </c>
      <c r="C98" s="155" t="s">
        <v>561</v>
      </c>
      <c r="D98" s="155" t="s">
        <v>566</v>
      </c>
      <c r="E98" s="213" t="s">
        <v>13171</v>
      </c>
      <c r="F98" s="155" t="s">
        <v>14172</v>
      </c>
      <c r="G98" s="155" t="s">
        <v>350</v>
      </c>
      <c r="H98" s="155" t="s">
        <v>337</v>
      </c>
      <c r="I98" s="155" t="s">
        <v>85</v>
      </c>
      <c r="J98" s="155" t="s">
        <v>100</v>
      </c>
      <c r="K98" s="232" t="s">
        <v>194</v>
      </c>
      <c r="L98" s="238" t="s">
        <v>155</v>
      </c>
      <c r="M98" s="155" t="s">
        <v>13172</v>
      </c>
      <c r="N98" s="109" t="s">
        <v>13191</v>
      </c>
    </row>
    <row r="99" spans="1:14" ht="28.5">
      <c r="A99" s="155" t="str">
        <f t="shared" si="7"/>
        <v>DefinitionsB29</v>
      </c>
      <c r="B99" s="155" t="s">
        <v>918</v>
      </c>
      <c r="C99" s="155" t="s">
        <v>564</v>
      </c>
      <c r="D99" s="155" t="s">
        <v>567</v>
      </c>
      <c r="E99" s="213" t="s">
        <v>13249</v>
      </c>
      <c r="F99" s="155" t="s">
        <v>14173</v>
      </c>
      <c r="G99" s="155" t="s">
        <v>351</v>
      </c>
      <c r="H99" s="155" t="s">
        <v>1038</v>
      </c>
      <c r="I99" s="155" t="s">
        <v>86</v>
      </c>
      <c r="J99" s="155" t="s">
        <v>101</v>
      </c>
      <c r="K99" s="232" t="s">
        <v>195</v>
      </c>
      <c r="L99" s="238" t="s">
        <v>585</v>
      </c>
      <c r="M99" s="155" t="s">
        <v>13173</v>
      </c>
      <c r="N99" s="109" t="s">
        <v>13192</v>
      </c>
    </row>
    <row r="100" spans="1:14" ht="28.5">
      <c r="A100" s="155" t="str">
        <f t="shared" si="7"/>
        <v>DefinitionsB30</v>
      </c>
      <c r="B100" s="155" t="s">
        <v>918</v>
      </c>
      <c r="C100" s="155" t="s">
        <v>568</v>
      </c>
      <c r="D100" s="155" t="s">
        <v>570</v>
      </c>
      <c r="E100" s="213" t="s">
        <v>13250</v>
      </c>
      <c r="F100" s="155" t="s">
        <v>14174</v>
      </c>
      <c r="G100" s="155" t="s">
        <v>352</v>
      </c>
      <c r="H100" s="155" t="s">
        <v>1039</v>
      </c>
      <c r="I100" s="155" t="s">
        <v>87</v>
      </c>
      <c r="J100" s="155" t="s">
        <v>102</v>
      </c>
      <c r="K100" s="232" t="s">
        <v>196</v>
      </c>
      <c r="L100" s="238" t="s">
        <v>586</v>
      </c>
      <c r="M100" s="155" t="s">
        <v>13174</v>
      </c>
      <c r="N100" s="109" t="s">
        <v>13193</v>
      </c>
    </row>
    <row r="101" spans="1:14" ht="28.5">
      <c r="A101" s="155" t="str">
        <f t="shared" si="7"/>
        <v>DefinitionsB31</v>
      </c>
      <c r="B101" s="155" t="s">
        <v>918</v>
      </c>
      <c r="C101" s="155" t="s">
        <v>464</v>
      </c>
      <c r="D101" s="155" t="s">
        <v>571</v>
      </c>
      <c r="E101" s="213" t="s">
        <v>13251</v>
      </c>
      <c r="F101" s="155" t="s">
        <v>14175</v>
      </c>
      <c r="G101" s="155" t="s">
        <v>353</v>
      </c>
      <c r="H101" s="155" t="s">
        <v>1040</v>
      </c>
      <c r="I101" s="155" t="s">
        <v>88</v>
      </c>
      <c r="J101" s="155" t="s">
        <v>103</v>
      </c>
      <c r="K101" s="232" t="s">
        <v>197</v>
      </c>
      <c r="L101" s="238" t="s">
        <v>587</v>
      </c>
      <c r="M101" s="155" t="s">
        <v>13175</v>
      </c>
    </row>
    <row r="102" spans="1:14">
      <c r="A102" s="155" t="str">
        <f t="shared" si="7"/>
        <v>DefinitionsC2</v>
      </c>
      <c r="B102" s="155" t="s">
        <v>918</v>
      </c>
      <c r="C102" s="155" t="s">
        <v>967</v>
      </c>
      <c r="D102" s="155" t="s">
        <v>1041</v>
      </c>
      <c r="E102" s="233" t="s">
        <v>14909</v>
      </c>
      <c r="F102" s="155" t="s">
        <v>14176</v>
      </c>
      <c r="G102" s="155" t="s">
        <v>840</v>
      </c>
      <c r="H102" s="155" t="s">
        <v>1041</v>
      </c>
      <c r="I102" s="155" t="s">
        <v>89</v>
      </c>
      <c r="J102" s="155" t="s">
        <v>1042</v>
      </c>
      <c r="K102" s="232" t="s">
        <v>1097</v>
      </c>
      <c r="L102" s="238" t="s">
        <v>588</v>
      </c>
      <c r="M102" s="155" t="s">
        <v>14576</v>
      </c>
    </row>
    <row r="103" spans="1:14">
      <c r="A103" s="155" t="str">
        <f t="shared" si="7"/>
        <v>DefinitionsC3</v>
      </c>
      <c r="B103" s="155" t="s">
        <v>918</v>
      </c>
      <c r="C103" s="155" t="s">
        <v>940</v>
      </c>
      <c r="D103" s="155" t="s">
        <v>971</v>
      </c>
      <c r="E103" s="213" t="s">
        <v>13252</v>
      </c>
      <c r="F103" s="155" t="s">
        <v>14177</v>
      </c>
      <c r="G103" s="155" t="s">
        <v>354</v>
      </c>
      <c r="H103" s="155" t="s">
        <v>338</v>
      </c>
      <c r="I103" s="155" t="s">
        <v>90</v>
      </c>
      <c r="J103" s="155" t="s">
        <v>15110</v>
      </c>
      <c r="K103" s="232" t="s">
        <v>198</v>
      </c>
      <c r="L103" s="238" t="s">
        <v>156</v>
      </c>
      <c r="M103" s="155" t="s">
        <v>14577</v>
      </c>
    </row>
    <row r="104" spans="1:14" ht="85.5">
      <c r="A104" s="155" t="str">
        <f t="shared" si="7"/>
        <v>DefinitionsC4</v>
      </c>
      <c r="B104" s="155" t="s">
        <v>918</v>
      </c>
      <c r="C104" s="155" t="s">
        <v>941</v>
      </c>
      <c r="D104" s="155" t="s">
        <v>973</v>
      </c>
      <c r="E104" s="213" t="s">
        <v>13790</v>
      </c>
      <c r="F104" s="155" t="s">
        <v>14178</v>
      </c>
      <c r="G104" s="155" t="s">
        <v>15018</v>
      </c>
      <c r="H104" s="155" t="s">
        <v>339</v>
      </c>
      <c r="I104" s="155" t="s">
        <v>91</v>
      </c>
      <c r="J104" s="155" t="s">
        <v>1312</v>
      </c>
      <c r="K104" s="232" t="s">
        <v>199</v>
      </c>
      <c r="L104" s="238" t="s">
        <v>157</v>
      </c>
      <c r="M104" s="155" t="s">
        <v>14578</v>
      </c>
    </row>
    <row r="105" spans="1:14" ht="82.5" customHeight="1">
      <c r="A105" s="155" t="str">
        <f t="shared" ref="A105" si="8">B105&amp;C105</f>
        <v>DefinitionsC5</v>
      </c>
      <c r="B105" s="155" t="s">
        <v>918</v>
      </c>
      <c r="C105" s="155" t="s">
        <v>942</v>
      </c>
      <c r="D105" s="210" t="s">
        <v>13932</v>
      </c>
      <c r="E105" s="213" t="s">
        <v>14743</v>
      </c>
      <c r="F105" s="155" t="s">
        <v>14890</v>
      </c>
      <c r="G105" s="155" t="s">
        <v>14744</v>
      </c>
      <c r="H105" s="155" t="s">
        <v>14746</v>
      </c>
      <c r="I105" s="155" t="s">
        <v>14748</v>
      </c>
      <c r="J105" s="155" t="s">
        <v>14745</v>
      </c>
      <c r="K105" s="232" t="s">
        <v>14747</v>
      </c>
      <c r="L105" s="238" t="s">
        <v>14749</v>
      </c>
      <c r="M105" s="155" t="s">
        <v>14750</v>
      </c>
    </row>
    <row r="106" spans="1:14" ht="178.5">
      <c r="A106" s="155" t="str">
        <f t="shared" ref="A106:A137" si="9">B106&amp;C106</f>
        <v>DefinitionsC6</v>
      </c>
      <c r="B106" s="155" t="s">
        <v>918</v>
      </c>
      <c r="C106" s="155" t="s">
        <v>943</v>
      </c>
      <c r="D106" s="112" t="s">
        <v>1090</v>
      </c>
      <c r="E106" s="257" t="s">
        <v>13253</v>
      </c>
      <c r="F106" s="112" t="s">
        <v>14179</v>
      </c>
      <c r="G106" s="112" t="s">
        <v>14299</v>
      </c>
      <c r="H106" s="112" t="s">
        <v>14349</v>
      </c>
      <c r="I106" s="112" t="s">
        <v>14400</v>
      </c>
      <c r="J106" s="112" t="s">
        <v>1330</v>
      </c>
      <c r="K106" s="112" t="s">
        <v>14454</v>
      </c>
      <c r="L106" s="239" t="s">
        <v>14509</v>
      </c>
      <c r="M106" s="112" t="s">
        <v>14579</v>
      </c>
    </row>
    <row r="107" spans="1:14" ht="142.5">
      <c r="A107" s="155" t="str">
        <f t="shared" si="9"/>
        <v>DefinitionsC7</v>
      </c>
      <c r="B107" s="155" t="s">
        <v>918</v>
      </c>
      <c r="C107" s="155" t="s">
        <v>944</v>
      </c>
      <c r="D107" s="155" t="s">
        <v>975</v>
      </c>
      <c r="E107" s="213" t="s">
        <v>13254</v>
      </c>
      <c r="F107" s="155" t="s">
        <v>14891</v>
      </c>
      <c r="G107" s="155" t="s">
        <v>355</v>
      </c>
      <c r="H107" s="155" t="s">
        <v>14350</v>
      </c>
      <c r="I107" s="155" t="s">
        <v>92</v>
      </c>
      <c r="J107" s="155" t="s">
        <v>1331</v>
      </c>
      <c r="K107" s="232" t="s">
        <v>308</v>
      </c>
      <c r="L107" s="238" t="s">
        <v>13367</v>
      </c>
      <c r="M107" s="155" t="s">
        <v>13126</v>
      </c>
    </row>
    <row r="108" spans="1:14" ht="171">
      <c r="A108" s="155" t="str">
        <f t="shared" si="9"/>
        <v>DefinitionsC8</v>
      </c>
      <c r="B108" s="155" t="s">
        <v>918</v>
      </c>
      <c r="C108" s="155" t="s">
        <v>945</v>
      </c>
      <c r="D108" s="155" t="s">
        <v>977</v>
      </c>
      <c r="E108" s="213" t="s">
        <v>13255</v>
      </c>
      <c r="F108" s="155" t="s">
        <v>14180</v>
      </c>
      <c r="G108" s="155" t="s">
        <v>15019</v>
      </c>
      <c r="H108" s="143" t="s">
        <v>266</v>
      </c>
      <c r="I108" s="155" t="s">
        <v>93</v>
      </c>
      <c r="J108" s="155" t="s">
        <v>1332</v>
      </c>
      <c r="K108" s="232" t="s">
        <v>309</v>
      </c>
      <c r="L108" s="238" t="s">
        <v>158</v>
      </c>
      <c r="M108" s="155" t="s">
        <v>13127</v>
      </c>
    </row>
    <row r="109" spans="1:14" ht="85.5">
      <c r="A109" s="155" t="str">
        <f t="shared" si="9"/>
        <v>DefinitionsC9</v>
      </c>
      <c r="B109" s="155" t="s">
        <v>918</v>
      </c>
      <c r="C109" s="155" t="s">
        <v>946</v>
      </c>
      <c r="D109" s="155" t="s">
        <v>915</v>
      </c>
      <c r="E109" s="213" t="s">
        <v>13256</v>
      </c>
      <c r="F109" s="155" t="s">
        <v>14181</v>
      </c>
      <c r="G109" s="155" t="s">
        <v>14300</v>
      </c>
      <c r="H109" s="155" t="s">
        <v>14351</v>
      </c>
      <c r="I109" s="155" t="s">
        <v>14401</v>
      </c>
      <c r="J109" s="155" t="s">
        <v>1043</v>
      </c>
      <c r="K109" s="232" t="s">
        <v>310</v>
      </c>
      <c r="L109" s="238" t="s">
        <v>589</v>
      </c>
      <c r="M109" s="155" t="s">
        <v>13128</v>
      </c>
    </row>
    <row r="110" spans="1:14">
      <c r="A110" s="155" t="str">
        <f t="shared" si="9"/>
        <v>DefinitionsC10</v>
      </c>
      <c r="B110" s="155" t="s">
        <v>918</v>
      </c>
      <c r="C110" s="155" t="s">
        <v>947</v>
      </c>
      <c r="D110" s="155" t="s">
        <v>1189</v>
      </c>
      <c r="E110" s="213" t="s">
        <v>836</v>
      </c>
      <c r="F110" s="155" t="s">
        <v>14182</v>
      </c>
      <c r="G110" s="155" t="s">
        <v>1044</v>
      </c>
      <c r="H110" s="155" t="s">
        <v>1045</v>
      </c>
      <c r="I110" s="155" t="s">
        <v>1046</v>
      </c>
      <c r="J110" s="155" t="s">
        <v>1047</v>
      </c>
      <c r="K110" s="232" t="s">
        <v>311</v>
      </c>
      <c r="L110" s="238" t="s">
        <v>590</v>
      </c>
      <c r="M110" s="155" t="s">
        <v>13129</v>
      </c>
    </row>
    <row r="111" spans="1:14" ht="142.5">
      <c r="A111" s="155" t="str">
        <f t="shared" si="9"/>
        <v>DefinitionsC11</v>
      </c>
      <c r="B111" s="155" t="s">
        <v>918</v>
      </c>
      <c r="C111" s="155" t="s">
        <v>948</v>
      </c>
      <c r="D111" s="155" t="s">
        <v>978</v>
      </c>
      <c r="E111" s="258" t="s">
        <v>13257</v>
      </c>
      <c r="F111" s="155" t="s">
        <v>14183</v>
      </c>
      <c r="G111" s="155" t="s">
        <v>14301</v>
      </c>
      <c r="H111" s="155" t="s">
        <v>14352</v>
      </c>
      <c r="I111" s="155" t="s">
        <v>14402</v>
      </c>
      <c r="J111" s="155" t="s">
        <v>1333</v>
      </c>
      <c r="K111" s="232" t="s">
        <v>312</v>
      </c>
      <c r="L111" s="238" t="s">
        <v>13368</v>
      </c>
      <c r="M111" s="155" t="s">
        <v>13130</v>
      </c>
    </row>
    <row r="112" spans="1:14" ht="114">
      <c r="A112" s="155" t="str">
        <f t="shared" si="9"/>
        <v>DefinitionsC12</v>
      </c>
      <c r="B112" s="155" t="s">
        <v>918</v>
      </c>
      <c r="C112" s="155" t="s">
        <v>949</v>
      </c>
      <c r="D112" s="155" t="s">
        <v>15729</v>
      </c>
      <c r="E112" s="258" t="s">
        <v>15788</v>
      </c>
      <c r="F112" s="155" t="s">
        <v>15789</v>
      </c>
      <c r="G112" s="155" t="s">
        <v>15790</v>
      </c>
      <c r="H112" s="155" t="s">
        <v>15791</v>
      </c>
      <c r="I112" s="155" t="s">
        <v>15792</v>
      </c>
      <c r="J112" s="155" t="s">
        <v>15793</v>
      </c>
      <c r="K112" s="232" t="s">
        <v>15794</v>
      </c>
      <c r="L112" s="238" t="s">
        <v>15795</v>
      </c>
      <c r="M112" s="155" t="s">
        <v>15796</v>
      </c>
    </row>
    <row r="113" spans="1:13" ht="156.75">
      <c r="A113" s="155" t="str">
        <f t="shared" si="9"/>
        <v>DefinitionsC13</v>
      </c>
      <c r="B113" s="155" t="s">
        <v>918</v>
      </c>
      <c r="C113" s="155" t="s">
        <v>950</v>
      </c>
      <c r="D113" s="155" t="s">
        <v>15731</v>
      </c>
      <c r="E113" s="258" t="s">
        <v>13258</v>
      </c>
      <c r="F113" s="155" t="s">
        <v>14184</v>
      </c>
      <c r="G113" s="155" t="s">
        <v>13186</v>
      </c>
      <c r="H113" s="143" t="s">
        <v>13187</v>
      </c>
      <c r="I113" s="155" t="s">
        <v>13188</v>
      </c>
      <c r="J113" s="155" t="s">
        <v>15111</v>
      </c>
      <c r="K113" s="232" t="s">
        <v>13189</v>
      </c>
      <c r="L113" s="238" t="s">
        <v>13369</v>
      </c>
      <c r="M113" s="155" t="s">
        <v>13178</v>
      </c>
    </row>
    <row r="114" spans="1:13" ht="409.5">
      <c r="A114" s="155" t="str">
        <f t="shared" si="9"/>
        <v>DefinitionsC14</v>
      </c>
      <c r="B114" s="155" t="s">
        <v>918</v>
      </c>
      <c r="C114" s="155" t="s">
        <v>951</v>
      </c>
      <c r="D114" s="155" t="s">
        <v>15807</v>
      </c>
      <c r="E114" s="258" t="s">
        <v>15808</v>
      </c>
      <c r="F114" s="155" t="s">
        <v>15809</v>
      </c>
      <c r="G114" s="155" t="s">
        <v>15810</v>
      </c>
      <c r="H114" s="155" t="s">
        <v>15811</v>
      </c>
      <c r="I114" s="155" t="s">
        <v>15812</v>
      </c>
      <c r="J114" s="155" t="s">
        <v>15814</v>
      </c>
      <c r="K114" s="232" t="s">
        <v>15813</v>
      </c>
      <c r="L114" s="238" t="s">
        <v>15815</v>
      </c>
      <c r="M114" s="155" t="s">
        <v>15816</v>
      </c>
    </row>
    <row r="115" spans="1:13" ht="270.75">
      <c r="A115" s="155" t="str">
        <f t="shared" si="9"/>
        <v>DefinitionsC15</v>
      </c>
      <c r="B115" s="155" t="s">
        <v>918</v>
      </c>
      <c r="C115" s="155" t="s">
        <v>952</v>
      </c>
      <c r="D115" s="155" t="s">
        <v>982</v>
      </c>
      <c r="E115" s="258" t="s">
        <v>13259</v>
      </c>
      <c r="F115" s="155" t="s">
        <v>14185</v>
      </c>
      <c r="G115" s="155" t="s">
        <v>526</v>
      </c>
      <c r="H115" s="155" t="s">
        <v>267</v>
      </c>
      <c r="I115" s="155" t="s">
        <v>200</v>
      </c>
      <c r="J115" s="155" t="s">
        <v>13387</v>
      </c>
      <c r="K115" s="232" t="s">
        <v>313</v>
      </c>
      <c r="L115" s="238" t="s">
        <v>159</v>
      </c>
      <c r="M115" s="155" t="s">
        <v>13132</v>
      </c>
    </row>
    <row r="116" spans="1:13" ht="128.25">
      <c r="A116" s="155" t="str">
        <f t="shared" si="9"/>
        <v>DefinitionsC16</v>
      </c>
      <c r="B116" s="155" t="s">
        <v>918</v>
      </c>
      <c r="C116" s="155" t="s">
        <v>953</v>
      </c>
      <c r="D116" s="155" t="s">
        <v>984</v>
      </c>
      <c r="E116" s="213" t="s">
        <v>13260</v>
      </c>
      <c r="F116" s="155" t="s">
        <v>14186</v>
      </c>
      <c r="G116" s="155" t="s">
        <v>15020</v>
      </c>
      <c r="H116" s="155" t="s">
        <v>268</v>
      </c>
      <c r="I116" s="155" t="s">
        <v>201</v>
      </c>
      <c r="J116" s="155" t="s">
        <v>1313</v>
      </c>
      <c r="K116" s="232" t="s">
        <v>314</v>
      </c>
      <c r="L116" s="238" t="s">
        <v>160</v>
      </c>
      <c r="M116" s="155" t="s">
        <v>13133</v>
      </c>
    </row>
    <row r="117" spans="1:13" ht="342">
      <c r="A117" s="155" t="str">
        <f t="shared" si="9"/>
        <v>DefinitionsC17</v>
      </c>
      <c r="B117" s="155" t="s">
        <v>918</v>
      </c>
      <c r="C117" s="155" t="s">
        <v>954</v>
      </c>
      <c r="D117" s="155" t="s">
        <v>986</v>
      </c>
      <c r="E117" s="258" t="s">
        <v>14040</v>
      </c>
      <c r="F117" s="155" t="s">
        <v>14187</v>
      </c>
      <c r="G117" s="155" t="s">
        <v>14302</v>
      </c>
      <c r="H117" s="155" t="s">
        <v>14353</v>
      </c>
      <c r="I117" s="155" t="s">
        <v>14998</v>
      </c>
      <c r="J117" s="155" t="s">
        <v>1314</v>
      </c>
      <c r="K117" s="232" t="s">
        <v>14455</v>
      </c>
      <c r="L117" s="238" t="s">
        <v>14510</v>
      </c>
      <c r="M117" s="155" t="s">
        <v>14580</v>
      </c>
    </row>
    <row r="118" spans="1:13" ht="242.25">
      <c r="A118" s="155" t="str">
        <f t="shared" si="9"/>
        <v>DefinitionsC18</v>
      </c>
      <c r="B118" s="155" t="s">
        <v>918</v>
      </c>
      <c r="C118" s="155" t="s">
        <v>955</v>
      </c>
      <c r="D118" s="155" t="s">
        <v>549</v>
      </c>
      <c r="E118" s="258" t="s">
        <v>14041</v>
      </c>
      <c r="F118" s="155" t="s">
        <v>14188</v>
      </c>
      <c r="G118" s="155" t="s">
        <v>14303</v>
      </c>
      <c r="H118" s="143" t="s">
        <v>14354</v>
      </c>
      <c r="I118" s="155" t="s">
        <v>14403</v>
      </c>
      <c r="J118" s="155" t="s">
        <v>1315</v>
      </c>
      <c r="K118" s="232" t="s">
        <v>14456</v>
      </c>
      <c r="L118" s="238" t="s">
        <v>14511</v>
      </c>
      <c r="M118" s="155" t="s">
        <v>14581</v>
      </c>
    </row>
    <row r="119" spans="1:13" ht="28.5">
      <c r="A119" s="155" t="str">
        <f t="shared" si="9"/>
        <v>DefinitionsC19</v>
      </c>
      <c r="B119" s="155" t="s">
        <v>918</v>
      </c>
      <c r="C119" s="155" t="s">
        <v>956</v>
      </c>
      <c r="D119" s="155" t="s">
        <v>551</v>
      </c>
      <c r="E119" s="213" t="s">
        <v>837</v>
      </c>
      <c r="F119" s="155" t="s">
        <v>14189</v>
      </c>
      <c r="G119" s="155" t="s">
        <v>800</v>
      </c>
      <c r="H119" s="155" t="s">
        <v>801</v>
      </c>
      <c r="I119" s="155" t="s">
        <v>202</v>
      </c>
      <c r="J119" s="155" t="s">
        <v>802</v>
      </c>
      <c r="K119" s="232" t="s">
        <v>315</v>
      </c>
      <c r="L119" s="238" t="s">
        <v>591</v>
      </c>
      <c r="M119" s="155" t="s">
        <v>13136</v>
      </c>
    </row>
    <row r="120" spans="1:13" ht="71.25">
      <c r="A120" s="155" t="str">
        <f t="shared" si="9"/>
        <v>DefinitionsC20</v>
      </c>
      <c r="B120" s="155" t="s">
        <v>918</v>
      </c>
      <c r="C120" s="155" t="s">
        <v>957</v>
      </c>
      <c r="D120" s="155" t="s">
        <v>917</v>
      </c>
      <c r="E120" s="213" t="s">
        <v>13137</v>
      </c>
      <c r="F120" s="155" t="s">
        <v>14190</v>
      </c>
      <c r="G120" s="155" t="s">
        <v>803</v>
      </c>
      <c r="H120" s="155" t="s">
        <v>269</v>
      </c>
      <c r="I120" s="155" t="s">
        <v>203</v>
      </c>
      <c r="J120" s="155" t="s">
        <v>804</v>
      </c>
      <c r="K120" s="232" t="s">
        <v>316</v>
      </c>
      <c r="L120" s="238" t="s">
        <v>592</v>
      </c>
      <c r="M120" s="155" t="s">
        <v>13138</v>
      </c>
    </row>
    <row r="121" spans="1:13" ht="28.5">
      <c r="A121" s="155" t="str">
        <f t="shared" si="9"/>
        <v>DefinitionsC21</v>
      </c>
      <c r="B121" s="155" t="s">
        <v>918</v>
      </c>
      <c r="C121" s="155" t="s">
        <v>958</v>
      </c>
      <c r="D121" s="155" t="s">
        <v>13109</v>
      </c>
      <c r="E121" s="213" t="s">
        <v>13261</v>
      </c>
      <c r="F121" s="155" t="s">
        <v>14191</v>
      </c>
      <c r="G121" s="155" t="s">
        <v>14304</v>
      </c>
      <c r="H121" s="155" t="s">
        <v>13109</v>
      </c>
      <c r="I121" s="155" t="s">
        <v>13109</v>
      </c>
      <c r="J121" s="155" t="s">
        <v>13109</v>
      </c>
      <c r="K121" s="232" t="s">
        <v>13109</v>
      </c>
      <c r="L121" s="238" t="s">
        <v>13109</v>
      </c>
      <c r="M121" s="155" t="s">
        <v>13109</v>
      </c>
    </row>
    <row r="122" spans="1:13" ht="156.75">
      <c r="A122" s="155" t="str">
        <f t="shared" si="9"/>
        <v>DefinitionsC22</v>
      </c>
      <c r="B122" s="155" t="s">
        <v>918</v>
      </c>
      <c r="C122" s="155" t="s">
        <v>959</v>
      </c>
      <c r="D122" s="155" t="s">
        <v>557</v>
      </c>
      <c r="E122" s="258" t="s">
        <v>13262</v>
      </c>
      <c r="F122" s="155" t="s">
        <v>14192</v>
      </c>
      <c r="G122" s="155" t="s">
        <v>13139</v>
      </c>
      <c r="H122" s="155" t="s">
        <v>13140</v>
      </c>
      <c r="I122" s="155" t="s">
        <v>204</v>
      </c>
      <c r="J122" s="155" t="s">
        <v>1316</v>
      </c>
      <c r="K122" s="232" t="s">
        <v>317</v>
      </c>
      <c r="L122" s="238" t="s">
        <v>161</v>
      </c>
      <c r="M122" s="155" t="s">
        <v>13141</v>
      </c>
    </row>
    <row r="123" spans="1:13" ht="114">
      <c r="A123" s="155" t="str">
        <f t="shared" si="9"/>
        <v>DefinitionsC23</v>
      </c>
      <c r="B123" s="155" t="s">
        <v>918</v>
      </c>
      <c r="C123" s="155" t="s">
        <v>960</v>
      </c>
      <c r="D123" s="155" t="s">
        <v>13108</v>
      </c>
      <c r="E123" s="213" t="s">
        <v>13263</v>
      </c>
      <c r="F123" s="155" t="s">
        <v>14193</v>
      </c>
      <c r="G123" s="155" t="s">
        <v>14305</v>
      </c>
      <c r="H123" s="155" t="s">
        <v>13358</v>
      </c>
      <c r="I123" s="155" t="s">
        <v>13396</v>
      </c>
      <c r="J123" s="155" t="s">
        <v>13388</v>
      </c>
      <c r="K123" s="232" t="s">
        <v>13211</v>
      </c>
      <c r="L123" s="238" t="s">
        <v>14512</v>
      </c>
      <c r="M123" s="155" t="s">
        <v>13352</v>
      </c>
    </row>
    <row r="124" spans="1:13" ht="285">
      <c r="A124" s="155" t="str">
        <f t="shared" si="9"/>
        <v>DefinitionsC24</v>
      </c>
      <c r="B124" s="155" t="s">
        <v>918</v>
      </c>
      <c r="C124" s="155" t="s">
        <v>552</v>
      </c>
      <c r="D124" s="155" t="s">
        <v>14851</v>
      </c>
      <c r="E124" s="258" t="s">
        <v>13264</v>
      </c>
      <c r="F124" s="155" t="s">
        <v>14872</v>
      </c>
      <c r="G124" s="155" t="s">
        <v>14306</v>
      </c>
      <c r="H124" s="155" t="s">
        <v>15327</v>
      </c>
      <c r="I124" s="155" t="s">
        <v>13397</v>
      </c>
      <c r="J124" s="155" t="s">
        <v>14873</v>
      </c>
      <c r="K124" s="232" t="s">
        <v>14874</v>
      </c>
      <c r="L124" s="238" t="s">
        <v>14875</v>
      </c>
      <c r="M124" s="155" t="s">
        <v>14876</v>
      </c>
    </row>
    <row r="125" spans="1:13" ht="299.25">
      <c r="A125" s="155" t="str">
        <f t="shared" si="9"/>
        <v>DefinitionsC25</v>
      </c>
      <c r="B125" s="155" t="s">
        <v>918</v>
      </c>
      <c r="C125" s="155" t="s">
        <v>553</v>
      </c>
      <c r="D125" s="155" t="s">
        <v>15728</v>
      </c>
      <c r="E125" s="258" t="s">
        <v>15752</v>
      </c>
      <c r="F125" s="155" t="s">
        <v>15753</v>
      </c>
      <c r="G125" s="155" t="s">
        <v>15754</v>
      </c>
      <c r="H125" s="155" t="s">
        <v>15755</v>
      </c>
      <c r="I125" s="155" t="s">
        <v>15756</v>
      </c>
      <c r="J125" s="155" t="s">
        <v>15757</v>
      </c>
      <c r="K125" s="232" t="s">
        <v>15758</v>
      </c>
      <c r="L125" s="238" t="s">
        <v>15759</v>
      </c>
      <c r="M125" s="155" t="s">
        <v>15760</v>
      </c>
    </row>
    <row r="126" spans="1:13" ht="28.5">
      <c r="A126" s="155" t="str">
        <f t="shared" si="9"/>
        <v>DefinitionsC26</v>
      </c>
      <c r="B126" s="155" t="s">
        <v>918</v>
      </c>
      <c r="C126" s="155" t="s">
        <v>556</v>
      </c>
      <c r="D126" s="155" t="s">
        <v>560</v>
      </c>
      <c r="E126" s="213" t="s">
        <v>13265</v>
      </c>
      <c r="F126" s="155" t="s">
        <v>14194</v>
      </c>
      <c r="G126" s="155" t="s">
        <v>1048</v>
      </c>
      <c r="H126" s="155" t="s">
        <v>560</v>
      </c>
      <c r="I126" s="155" t="s">
        <v>205</v>
      </c>
      <c r="J126" s="155" t="s">
        <v>560</v>
      </c>
      <c r="K126" s="232" t="s">
        <v>560</v>
      </c>
      <c r="L126" s="238" t="s">
        <v>560</v>
      </c>
      <c r="M126" s="155" t="s">
        <v>13142</v>
      </c>
    </row>
    <row r="127" spans="1:13" ht="156.75">
      <c r="A127" s="155" t="str">
        <f t="shared" si="9"/>
        <v>DefinitionsC27</v>
      </c>
      <c r="B127" s="155" t="s">
        <v>918</v>
      </c>
      <c r="C127" s="155" t="s">
        <v>559</v>
      </c>
      <c r="D127" s="155" t="s">
        <v>563</v>
      </c>
      <c r="E127" s="258" t="s">
        <v>13266</v>
      </c>
      <c r="F127" s="155" t="s">
        <v>14195</v>
      </c>
      <c r="G127" s="155" t="s">
        <v>13143</v>
      </c>
      <c r="H127" s="155" t="s">
        <v>13144</v>
      </c>
      <c r="I127" s="155" t="s">
        <v>206</v>
      </c>
      <c r="J127" s="155" t="s">
        <v>1334</v>
      </c>
      <c r="K127" s="232" t="s">
        <v>318</v>
      </c>
      <c r="L127" s="238" t="s">
        <v>162</v>
      </c>
      <c r="M127" s="155" t="s">
        <v>13145</v>
      </c>
    </row>
    <row r="128" spans="1:13" ht="99.75">
      <c r="A128" s="155" t="str">
        <f t="shared" si="9"/>
        <v>DefinitionsC28</v>
      </c>
      <c r="B128" s="155" t="s">
        <v>918</v>
      </c>
      <c r="C128" s="155" t="s">
        <v>562</v>
      </c>
      <c r="D128" s="155" t="s">
        <v>15730</v>
      </c>
      <c r="E128" s="213" t="s">
        <v>13267</v>
      </c>
      <c r="F128" s="155" t="s">
        <v>14196</v>
      </c>
      <c r="G128" s="155" t="s">
        <v>14307</v>
      </c>
      <c r="H128" s="155" t="s">
        <v>13359</v>
      </c>
      <c r="I128" s="155" t="s">
        <v>14852</v>
      </c>
      <c r="J128" s="155" t="s">
        <v>13389</v>
      </c>
      <c r="K128" s="232" t="s">
        <v>13212</v>
      </c>
      <c r="L128" s="238" t="s">
        <v>13370</v>
      </c>
      <c r="M128" s="155" t="s">
        <v>13353</v>
      </c>
    </row>
    <row r="129" spans="1:13" ht="228">
      <c r="A129" s="155" t="str">
        <f t="shared" si="9"/>
        <v>DefinitionsC29</v>
      </c>
      <c r="B129" s="155" t="s">
        <v>918</v>
      </c>
      <c r="C129" s="155" t="s">
        <v>565</v>
      </c>
      <c r="D129" s="155" t="s">
        <v>15725</v>
      </c>
      <c r="E129" s="258" t="s">
        <v>15761</v>
      </c>
      <c r="F129" s="155" t="s">
        <v>15764</v>
      </c>
      <c r="G129" s="155" t="s">
        <v>15767</v>
      </c>
      <c r="H129" s="155" t="s">
        <v>15770</v>
      </c>
      <c r="I129" s="155" t="s">
        <v>15773</v>
      </c>
      <c r="J129" s="155" t="s">
        <v>15776</v>
      </c>
      <c r="K129" s="232" t="s">
        <v>15779</v>
      </c>
      <c r="L129" s="238" t="s">
        <v>15782</v>
      </c>
      <c r="M129" s="155" t="s">
        <v>15785</v>
      </c>
    </row>
    <row r="130" spans="1:13" ht="213.75">
      <c r="A130" s="155" t="str">
        <f t="shared" si="9"/>
        <v>DefinitionsC30</v>
      </c>
      <c r="B130" s="155" t="s">
        <v>918</v>
      </c>
      <c r="C130" s="155" t="s">
        <v>569</v>
      </c>
      <c r="D130" s="155" t="s">
        <v>15726</v>
      </c>
      <c r="E130" s="258" t="s">
        <v>15762</v>
      </c>
      <c r="F130" s="155" t="s">
        <v>15765</v>
      </c>
      <c r="G130" s="155" t="s">
        <v>15768</v>
      </c>
      <c r="H130" s="143" t="s">
        <v>15771</v>
      </c>
      <c r="I130" s="155" t="s">
        <v>15774</v>
      </c>
      <c r="J130" s="155" t="s">
        <v>15777</v>
      </c>
      <c r="K130" s="232" t="s">
        <v>15780</v>
      </c>
      <c r="L130" s="238" t="s">
        <v>15783</v>
      </c>
      <c r="M130" s="155" t="s">
        <v>15786</v>
      </c>
    </row>
    <row r="131" spans="1:13" ht="199.5">
      <c r="A131" s="155" t="str">
        <f t="shared" si="9"/>
        <v>DefinitionsC31</v>
      </c>
      <c r="B131" s="155" t="s">
        <v>918</v>
      </c>
      <c r="C131" s="155" t="s">
        <v>13911</v>
      </c>
      <c r="D131" s="155" t="s">
        <v>15727</v>
      </c>
      <c r="E131" s="258" t="s">
        <v>15763</v>
      </c>
      <c r="F131" s="155" t="s">
        <v>15766</v>
      </c>
      <c r="G131" s="155" t="s">
        <v>15769</v>
      </c>
      <c r="H131" s="143" t="s">
        <v>15772</v>
      </c>
      <c r="I131" s="155" t="s">
        <v>15775</v>
      </c>
      <c r="J131" s="155" t="s">
        <v>15778</v>
      </c>
      <c r="K131" s="232" t="s">
        <v>15781</v>
      </c>
      <c r="L131" s="238" t="s">
        <v>15784</v>
      </c>
      <c r="M131" s="155" t="s">
        <v>15787</v>
      </c>
    </row>
    <row r="132" spans="1:13">
      <c r="A132" s="155" t="str">
        <f t="shared" si="9"/>
        <v>DeclarationD2</v>
      </c>
      <c r="B132" s="155" t="s">
        <v>961</v>
      </c>
      <c r="C132" s="155" t="s">
        <v>968</v>
      </c>
      <c r="D132" s="155" t="s">
        <v>396</v>
      </c>
      <c r="E132" s="213" t="s">
        <v>396</v>
      </c>
      <c r="F132" s="155" t="s">
        <v>396</v>
      </c>
      <c r="G132" s="155" t="s">
        <v>396</v>
      </c>
      <c r="H132" s="155" t="s">
        <v>396</v>
      </c>
      <c r="I132" s="155" t="s">
        <v>396</v>
      </c>
      <c r="J132" s="155" t="s">
        <v>396</v>
      </c>
      <c r="K132" s="155" t="s">
        <v>396</v>
      </c>
      <c r="L132" s="238" t="s">
        <v>396</v>
      </c>
      <c r="M132" s="173" t="s">
        <v>396</v>
      </c>
    </row>
    <row r="133" spans="1:13" ht="28.5">
      <c r="A133" s="155" t="str">
        <f t="shared" si="9"/>
        <v>DeclarationF3</v>
      </c>
      <c r="B133" s="155" t="s">
        <v>961</v>
      </c>
      <c r="C133" s="155" t="s">
        <v>1801</v>
      </c>
      <c r="D133" s="155" t="s">
        <v>1802</v>
      </c>
      <c r="E133" s="213" t="s">
        <v>13268</v>
      </c>
      <c r="F133" s="155" t="s">
        <v>1812</v>
      </c>
      <c r="G133" s="155" t="s">
        <v>1813</v>
      </c>
      <c r="H133" s="155" t="s">
        <v>1814</v>
      </c>
      <c r="I133" s="155" t="s">
        <v>1815</v>
      </c>
      <c r="J133" s="155" t="s">
        <v>1816</v>
      </c>
      <c r="K133" s="155" t="s">
        <v>1817</v>
      </c>
      <c r="L133" s="243" t="s">
        <v>1818</v>
      </c>
      <c r="M133" s="155" t="s">
        <v>14582</v>
      </c>
    </row>
    <row r="134" spans="1:13" ht="28.5">
      <c r="A134" s="155" t="str">
        <f t="shared" si="9"/>
        <v>DeclarationI3</v>
      </c>
      <c r="B134" s="155" t="s">
        <v>961</v>
      </c>
      <c r="C134" s="155" t="s">
        <v>1803</v>
      </c>
      <c r="D134" s="155" t="s">
        <v>1804</v>
      </c>
      <c r="E134" s="213" t="s">
        <v>13269</v>
      </c>
      <c r="F134" s="155" t="s">
        <v>1819</v>
      </c>
      <c r="G134" s="155" t="s">
        <v>1820</v>
      </c>
      <c r="H134" s="155" t="s">
        <v>1821</v>
      </c>
      <c r="I134" s="155" t="s">
        <v>1822</v>
      </c>
      <c r="J134" s="155" t="s">
        <v>1823</v>
      </c>
      <c r="K134" s="155" t="s">
        <v>1824</v>
      </c>
      <c r="L134" s="243" t="s">
        <v>1825</v>
      </c>
      <c r="M134" s="155" t="s">
        <v>14583</v>
      </c>
    </row>
    <row r="135" spans="1:13">
      <c r="A135" s="155" t="str">
        <f t="shared" si="9"/>
        <v>DeclarationI4</v>
      </c>
      <c r="B135" s="155" t="s">
        <v>961</v>
      </c>
      <c r="C135" s="155" t="s">
        <v>1256</v>
      </c>
      <c r="D135" s="155" t="s">
        <v>909</v>
      </c>
      <c r="F135" s="155" t="s">
        <v>1826</v>
      </c>
      <c r="G135" s="155" t="s">
        <v>1827</v>
      </c>
      <c r="H135" s="155" t="s">
        <v>1828</v>
      </c>
      <c r="I135" s="155" t="s">
        <v>1829</v>
      </c>
      <c r="J135" s="155" t="s">
        <v>1830</v>
      </c>
      <c r="K135" s="155" t="s">
        <v>1831</v>
      </c>
      <c r="L135" s="243" t="s">
        <v>1832</v>
      </c>
      <c r="M135" s="155" t="s">
        <v>14584</v>
      </c>
    </row>
    <row r="136" spans="1:13" ht="57">
      <c r="A136" s="155" t="str">
        <f t="shared" si="9"/>
        <v>DeclarationB4</v>
      </c>
      <c r="B136" s="155" t="s">
        <v>961</v>
      </c>
      <c r="C136" s="155" t="s">
        <v>920</v>
      </c>
      <c r="D136" s="155" t="s">
        <v>812</v>
      </c>
      <c r="E136" s="258" t="s">
        <v>13270</v>
      </c>
      <c r="F136" s="155" t="s">
        <v>14197</v>
      </c>
      <c r="G136" s="155" t="s">
        <v>841</v>
      </c>
      <c r="H136" s="155" t="s">
        <v>356</v>
      </c>
      <c r="I136" s="155" t="s">
        <v>207</v>
      </c>
      <c r="J136" s="155" t="s">
        <v>1317</v>
      </c>
      <c r="K136" s="232" t="s">
        <v>319</v>
      </c>
      <c r="L136" s="238" t="s">
        <v>431</v>
      </c>
      <c r="M136" s="155" t="s">
        <v>14585</v>
      </c>
    </row>
    <row r="137" spans="1:13" ht="45">
      <c r="A137" s="155" t="str">
        <f t="shared" si="9"/>
        <v>DeclarationB6</v>
      </c>
      <c r="B137" s="155" t="s">
        <v>961</v>
      </c>
      <c r="C137" s="155" t="s">
        <v>922</v>
      </c>
      <c r="D137" s="155" t="s">
        <v>12339</v>
      </c>
      <c r="E137" s="155" t="s">
        <v>14042</v>
      </c>
      <c r="F137" s="263" t="s">
        <v>14198</v>
      </c>
      <c r="G137" s="240" t="s">
        <v>14308</v>
      </c>
      <c r="H137" s="234" t="s">
        <v>14355</v>
      </c>
      <c r="I137" s="240" t="s">
        <v>14404</v>
      </c>
      <c r="J137" s="240" t="s">
        <v>14726</v>
      </c>
      <c r="K137" s="241" t="s">
        <v>14457</v>
      </c>
      <c r="L137" s="234" t="s">
        <v>13371</v>
      </c>
      <c r="M137" s="240" t="s">
        <v>14586</v>
      </c>
    </row>
    <row r="138" spans="1:13" ht="57">
      <c r="A138" s="155" t="str">
        <f t="shared" ref="A138:A168" si="10">B138&amp;C138</f>
        <v>DeclarationB7</v>
      </c>
      <c r="B138" s="155" t="s">
        <v>961</v>
      </c>
      <c r="C138" s="155" t="s">
        <v>923</v>
      </c>
      <c r="D138" s="155" t="s">
        <v>1005</v>
      </c>
      <c r="E138" s="258" t="s">
        <v>888</v>
      </c>
      <c r="F138" s="155" t="s">
        <v>14199</v>
      </c>
      <c r="G138" s="155" t="s">
        <v>889</v>
      </c>
      <c r="H138" s="155" t="s">
        <v>357</v>
      </c>
      <c r="I138" s="155" t="s">
        <v>208</v>
      </c>
      <c r="J138" s="155" t="s">
        <v>1210</v>
      </c>
      <c r="K138" s="232" t="s">
        <v>320</v>
      </c>
      <c r="L138" s="238" t="s">
        <v>432</v>
      </c>
      <c r="M138" s="155" t="s">
        <v>14587</v>
      </c>
    </row>
    <row r="139" spans="1:13">
      <c r="A139" s="155" t="str">
        <f t="shared" si="10"/>
        <v>DeclarationB8</v>
      </c>
      <c r="B139" s="155" t="s">
        <v>961</v>
      </c>
      <c r="C139" s="155" t="s">
        <v>924</v>
      </c>
      <c r="D139" s="155" t="s">
        <v>809</v>
      </c>
      <c r="E139" s="213" t="s">
        <v>13271</v>
      </c>
      <c r="F139" s="155" t="s">
        <v>14200</v>
      </c>
      <c r="G139" s="155" t="s">
        <v>1049</v>
      </c>
      <c r="H139" s="155" t="s">
        <v>842</v>
      </c>
      <c r="I139" s="155" t="s">
        <v>209</v>
      </c>
      <c r="J139" s="155" t="s">
        <v>843</v>
      </c>
      <c r="K139" s="232" t="s">
        <v>321</v>
      </c>
      <c r="L139" s="238" t="s">
        <v>433</v>
      </c>
      <c r="M139" s="155" t="s">
        <v>14588</v>
      </c>
    </row>
    <row r="140" spans="1:13">
      <c r="A140" s="155" t="str">
        <f t="shared" si="10"/>
        <v>DeclarationB9</v>
      </c>
      <c r="B140" s="155" t="s">
        <v>961</v>
      </c>
      <c r="C140" s="155" t="s">
        <v>925</v>
      </c>
      <c r="D140" s="155" t="s">
        <v>480</v>
      </c>
      <c r="E140" s="213" t="s">
        <v>13272</v>
      </c>
      <c r="F140" s="155" t="s">
        <v>14201</v>
      </c>
      <c r="G140" s="155" t="s">
        <v>527</v>
      </c>
      <c r="H140" s="155" t="s">
        <v>844</v>
      </c>
      <c r="I140" s="155" t="s">
        <v>210</v>
      </c>
      <c r="J140" s="155" t="s">
        <v>2126</v>
      </c>
      <c r="K140" s="232" t="s">
        <v>322</v>
      </c>
      <c r="L140" s="238" t="s">
        <v>434</v>
      </c>
      <c r="M140" s="155" t="s">
        <v>14589</v>
      </c>
    </row>
    <row r="141" spans="1:13" ht="28.5">
      <c r="A141" s="155" t="str">
        <f t="shared" si="10"/>
        <v>DeclarationB10</v>
      </c>
      <c r="B141" s="155" t="s">
        <v>961</v>
      </c>
      <c r="C141" s="155" t="s">
        <v>493</v>
      </c>
      <c r="D141" s="155" t="s">
        <v>490</v>
      </c>
      <c r="E141" s="213" t="s">
        <v>395</v>
      </c>
      <c r="F141" s="155" t="s">
        <v>14202</v>
      </c>
      <c r="G141" s="155" t="s">
        <v>528</v>
      </c>
      <c r="H141" s="155" t="s">
        <v>494</v>
      </c>
      <c r="I141" s="155" t="s">
        <v>211</v>
      </c>
      <c r="J141" s="155" t="s">
        <v>2127</v>
      </c>
      <c r="K141" s="232" t="s">
        <v>323</v>
      </c>
      <c r="L141" s="238" t="s">
        <v>497</v>
      </c>
      <c r="M141" s="155" t="s">
        <v>14590</v>
      </c>
    </row>
    <row r="142" spans="1:13" ht="28.5">
      <c r="A142" s="155" t="str">
        <f t="shared" si="10"/>
        <v>DeclarationB10A</v>
      </c>
      <c r="B142" s="155" t="s">
        <v>961</v>
      </c>
      <c r="C142" s="155" t="s">
        <v>1399</v>
      </c>
      <c r="D142" s="155" t="s">
        <v>490</v>
      </c>
      <c r="E142" s="213" t="s">
        <v>395</v>
      </c>
      <c r="F142" s="155" t="s">
        <v>14202</v>
      </c>
      <c r="G142" s="155" t="s">
        <v>528</v>
      </c>
      <c r="H142" s="155" t="s">
        <v>494</v>
      </c>
      <c r="I142" s="155" t="s">
        <v>211</v>
      </c>
      <c r="J142" s="155" t="s">
        <v>2127</v>
      </c>
      <c r="K142" s="232" t="s">
        <v>323</v>
      </c>
      <c r="L142" s="238" t="s">
        <v>497</v>
      </c>
      <c r="M142" s="155" t="s">
        <v>14590</v>
      </c>
    </row>
    <row r="143" spans="1:13" ht="28.5">
      <c r="A143" s="155" t="str">
        <f t="shared" si="10"/>
        <v>DeclarationB10C</v>
      </c>
      <c r="B143" s="155" t="s">
        <v>961</v>
      </c>
      <c r="C143" s="155" t="s">
        <v>1400</v>
      </c>
      <c r="D143" s="155" t="s">
        <v>491</v>
      </c>
      <c r="E143" s="213" t="s">
        <v>13273</v>
      </c>
      <c r="F143" s="155" t="s">
        <v>14203</v>
      </c>
      <c r="G143" s="155" t="s">
        <v>529</v>
      </c>
      <c r="H143" s="155" t="s">
        <v>495</v>
      </c>
      <c r="I143" s="155" t="s">
        <v>212</v>
      </c>
      <c r="J143" s="155" t="s">
        <v>2128</v>
      </c>
      <c r="K143" s="232" t="s">
        <v>324</v>
      </c>
      <c r="L143" s="238" t="s">
        <v>498</v>
      </c>
      <c r="M143" s="155" t="s">
        <v>14591</v>
      </c>
    </row>
    <row r="144" spans="1:13" ht="28.5">
      <c r="A144" s="155" t="str">
        <f t="shared" si="10"/>
        <v>DeclarationB10B</v>
      </c>
      <c r="B144" s="155" t="s">
        <v>961</v>
      </c>
      <c r="C144" s="155" t="s">
        <v>1401</v>
      </c>
      <c r="D144" s="155" t="s">
        <v>492</v>
      </c>
      <c r="E144" s="258" t="s">
        <v>13274</v>
      </c>
      <c r="F144" s="155" t="s">
        <v>14204</v>
      </c>
      <c r="G144" s="155" t="s">
        <v>530</v>
      </c>
      <c r="H144" s="155" t="s">
        <v>358</v>
      </c>
      <c r="I144" s="155" t="s">
        <v>213</v>
      </c>
      <c r="J144" s="155" t="s">
        <v>496</v>
      </c>
      <c r="K144" s="232" t="s">
        <v>325</v>
      </c>
      <c r="L144" s="238" t="s">
        <v>499</v>
      </c>
      <c r="M144" s="155" t="s">
        <v>14592</v>
      </c>
    </row>
    <row r="145" spans="1:13" ht="28.5">
      <c r="A145" s="155" t="str">
        <f t="shared" si="10"/>
        <v>DeclarationD11</v>
      </c>
      <c r="B145" s="155" t="s">
        <v>961</v>
      </c>
      <c r="C145" s="155" t="s">
        <v>1502</v>
      </c>
      <c r="D145" s="155" t="s">
        <v>1501</v>
      </c>
      <c r="E145" s="258" t="s">
        <v>13275</v>
      </c>
      <c r="F145" s="155" t="s">
        <v>1833</v>
      </c>
      <c r="G145" s="155" t="s">
        <v>15021</v>
      </c>
      <c r="H145" s="155" t="s">
        <v>1834</v>
      </c>
      <c r="I145" s="155" t="s">
        <v>1835</v>
      </c>
      <c r="J145" s="155" t="s">
        <v>1836</v>
      </c>
      <c r="K145" s="155" t="s">
        <v>1837</v>
      </c>
      <c r="L145" s="243" t="s">
        <v>1838</v>
      </c>
      <c r="M145" s="155" t="s">
        <v>14593</v>
      </c>
    </row>
    <row r="146" spans="1:13" ht="28.5">
      <c r="A146" s="155" t="str">
        <f t="shared" si="10"/>
        <v>DeclarationB12</v>
      </c>
      <c r="B146" s="155" t="s">
        <v>961</v>
      </c>
      <c r="C146" s="155" t="s">
        <v>928</v>
      </c>
      <c r="D146" s="155" t="s">
        <v>449</v>
      </c>
      <c r="E146" s="258" t="s">
        <v>13276</v>
      </c>
      <c r="F146" s="155" t="s">
        <v>14205</v>
      </c>
      <c r="G146" s="155" t="s">
        <v>1050</v>
      </c>
      <c r="H146" s="155" t="s">
        <v>359</v>
      </c>
      <c r="I146" s="155" t="s">
        <v>214</v>
      </c>
      <c r="J146" s="155" t="s">
        <v>2129</v>
      </c>
      <c r="K146" s="232" t="s">
        <v>326</v>
      </c>
      <c r="L146" s="238" t="s">
        <v>13372</v>
      </c>
      <c r="M146" s="155" t="s">
        <v>14594</v>
      </c>
    </row>
    <row r="147" spans="1:13" ht="28.5">
      <c r="A147" s="155" t="str">
        <f t="shared" si="10"/>
        <v>DeclarationB13</v>
      </c>
      <c r="B147" s="155" t="s">
        <v>961</v>
      </c>
      <c r="C147" s="155" t="s">
        <v>929</v>
      </c>
      <c r="D147" s="155" t="s">
        <v>450</v>
      </c>
      <c r="E147" s="258" t="s">
        <v>13277</v>
      </c>
      <c r="F147" s="155" t="s">
        <v>14206</v>
      </c>
      <c r="G147" s="155" t="s">
        <v>531</v>
      </c>
      <c r="H147" s="155" t="s">
        <v>360</v>
      </c>
      <c r="I147" s="155" t="s">
        <v>215</v>
      </c>
      <c r="J147" s="155" t="s">
        <v>2130</v>
      </c>
      <c r="K147" s="232" t="s">
        <v>13400</v>
      </c>
      <c r="L147" s="238" t="s">
        <v>13373</v>
      </c>
      <c r="M147" s="155" t="s">
        <v>14595</v>
      </c>
    </row>
    <row r="148" spans="1:13" ht="28.5">
      <c r="A148" s="155" t="str">
        <f t="shared" si="10"/>
        <v>DeclarationB14</v>
      </c>
      <c r="B148" s="155" t="s">
        <v>961</v>
      </c>
      <c r="C148" s="155" t="s">
        <v>930</v>
      </c>
      <c r="D148" s="155" t="s">
        <v>806</v>
      </c>
      <c r="E148" s="213" t="s">
        <v>13278</v>
      </c>
      <c r="F148" s="155" t="s">
        <v>14207</v>
      </c>
      <c r="G148" s="155" t="s">
        <v>1051</v>
      </c>
      <c r="H148" s="155" t="s">
        <v>845</v>
      </c>
      <c r="I148" s="155" t="s">
        <v>216</v>
      </c>
      <c r="J148" s="155" t="s">
        <v>845</v>
      </c>
      <c r="K148" s="232" t="s">
        <v>327</v>
      </c>
      <c r="L148" s="238" t="s">
        <v>435</v>
      </c>
      <c r="M148" s="155" t="s">
        <v>14596</v>
      </c>
    </row>
    <row r="149" spans="1:13" ht="28.5">
      <c r="A149" s="155" t="str">
        <f t="shared" si="10"/>
        <v>DeclarationB15</v>
      </c>
      <c r="B149" s="155" t="s">
        <v>961</v>
      </c>
      <c r="C149" s="155" t="s">
        <v>931</v>
      </c>
      <c r="D149" s="155" t="s">
        <v>451</v>
      </c>
      <c r="E149" s="213" t="s">
        <v>13279</v>
      </c>
      <c r="F149" s="155" t="s">
        <v>14208</v>
      </c>
      <c r="G149" s="155" t="s">
        <v>846</v>
      </c>
      <c r="H149" s="155" t="s">
        <v>361</v>
      </c>
      <c r="I149" s="155" t="s">
        <v>217</v>
      </c>
      <c r="J149" s="155" t="s">
        <v>2131</v>
      </c>
      <c r="K149" s="232" t="s">
        <v>13401</v>
      </c>
      <c r="L149" s="238" t="s">
        <v>163</v>
      </c>
      <c r="M149" s="155" t="s">
        <v>14597</v>
      </c>
    </row>
    <row r="150" spans="1:13" ht="28.5">
      <c r="A150" s="155" t="str">
        <f t="shared" si="10"/>
        <v>DeclarationB16</v>
      </c>
      <c r="B150" s="155" t="s">
        <v>961</v>
      </c>
      <c r="C150" s="155" t="s">
        <v>932</v>
      </c>
      <c r="D150" s="155" t="s">
        <v>452</v>
      </c>
      <c r="E150" s="213" t="s">
        <v>13280</v>
      </c>
      <c r="F150" s="155" t="s">
        <v>14209</v>
      </c>
      <c r="G150" s="155" t="s">
        <v>1052</v>
      </c>
      <c r="H150" s="155" t="s">
        <v>362</v>
      </c>
      <c r="I150" s="155" t="s">
        <v>218</v>
      </c>
      <c r="J150" s="155" t="s">
        <v>2132</v>
      </c>
      <c r="K150" s="232" t="s">
        <v>13402</v>
      </c>
      <c r="L150" s="238" t="s">
        <v>164</v>
      </c>
      <c r="M150" s="155" t="s">
        <v>14598</v>
      </c>
    </row>
    <row r="151" spans="1:13" ht="28.5">
      <c r="A151" s="155" t="str">
        <f t="shared" si="10"/>
        <v>DeclarationB17</v>
      </c>
      <c r="B151" s="155" t="s">
        <v>961</v>
      </c>
      <c r="C151" s="155" t="s">
        <v>933</v>
      </c>
      <c r="D151" s="155" t="s">
        <v>453</v>
      </c>
      <c r="E151" s="213" t="s">
        <v>13281</v>
      </c>
      <c r="F151" s="155" t="s">
        <v>14210</v>
      </c>
      <c r="G151" s="155" t="s">
        <v>532</v>
      </c>
      <c r="H151" s="155" t="s">
        <v>363</v>
      </c>
      <c r="I151" s="155" t="s">
        <v>219</v>
      </c>
      <c r="J151" s="155" t="s">
        <v>2133</v>
      </c>
      <c r="K151" s="232" t="s">
        <v>13403</v>
      </c>
      <c r="L151" s="238" t="s">
        <v>165</v>
      </c>
      <c r="M151" s="155" t="s">
        <v>14599</v>
      </c>
    </row>
    <row r="152" spans="1:13" ht="28.5">
      <c r="A152" s="155" t="str">
        <f t="shared" si="10"/>
        <v>DeclarationB18</v>
      </c>
      <c r="B152" s="155" t="s">
        <v>961</v>
      </c>
      <c r="C152" s="155" t="s">
        <v>934</v>
      </c>
      <c r="D152" s="155" t="s">
        <v>484</v>
      </c>
      <c r="E152" s="213" t="s">
        <v>13282</v>
      </c>
      <c r="F152" s="155" t="s">
        <v>14211</v>
      </c>
      <c r="G152" s="155" t="s">
        <v>15022</v>
      </c>
      <c r="H152" s="155" t="s">
        <v>122</v>
      </c>
      <c r="I152" s="155" t="s">
        <v>220</v>
      </c>
      <c r="J152" s="155" t="s">
        <v>1339</v>
      </c>
      <c r="K152" s="232" t="s">
        <v>13404</v>
      </c>
      <c r="L152" s="238" t="s">
        <v>166</v>
      </c>
      <c r="M152" s="155" t="s">
        <v>14600</v>
      </c>
    </row>
    <row r="153" spans="1:13" ht="28.5">
      <c r="A153" s="155" t="str">
        <f t="shared" si="10"/>
        <v>DeclarationB19</v>
      </c>
      <c r="B153" s="155" t="s">
        <v>961</v>
      </c>
      <c r="C153" s="155" t="s">
        <v>935</v>
      </c>
      <c r="D153" s="155" t="s">
        <v>485</v>
      </c>
      <c r="E153" s="213" t="s">
        <v>13283</v>
      </c>
      <c r="F153" s="155" t="s">
        <v>14212</v>
      </c>
      <c r="G153" s="155" t="s">
        <v>15023</v>
      </c>
      <c r="H153" s="155" t="s">
        <v>611</v>
      </c>
      <c r="I153" s="155" t="s">
        <v>13398</v>
      </c>
      <c r="J153" s="155" t="s">
        <v>2134</v>
      </c>
      <c r="K153" s="232" t="s">
        <v>13399</v>
      </c>
      <c r="L153" s="238" t="s">
        <v>167</v>
      </c>
      <c r="M153" s="155" t="s">
        <v>14601</v>
      </c>
    </row>
    <row r="154" spans="1:13" ht="28.5">
      <c r="A154" s="155" t="str">
        <f t="shared" si="10"/>
        <v>DeclarationB20</v>
      </c>
      <c r="B154" s="155" t="s">
        <v>961</v>
      </c>
      <c r="C154" s="155" t="s">
        <v>936</v>
      </c>
      <c r="D154" s="155" t="s">
        <v>486</v>
      </c>
      <c r="E154" s="213" t="s">
        <v>13284</v>
      </c>
      <c r="F154" s="155" t="s">
        <v>14213</v>
      </c>
      <c r="G154" s="155" t="s">
        <v>15024</v>
      </c>
      <c r="H154" s="155" t="s">
        <v>364</v>
      </c>
      <c r="I154" s="155" t="s">
        <v>221</v>
      </c>
      <c r="J154" s="155" t="s">
        <v>2135</v>
      </c>
      <c r="K154" s="232" t="s">
        <v>13405</v>
      </c>
      <c r="L154" s="238" t="s">
        <v>168</v>
      </c>
      <c r="M154" s="155" t="s">
        <v>14602</v>
      </c>
    </row>
    <row r="155" spans="1:13" ht="28.5">
      <c r="A155" s="155" t="str">
        <f t="shared" si="10"/>
        <v>DeclarationB21</v>
      </c>
      <c r="B155" s="155" t="s">
        <v>961</v>
      </c>
      <c r="C155" s="155" t="s">
        <v>937</v>
      </c>
      <c r="D155" s="155" t="s">
        <v>13791</v>
      </c>
      <c r="E155" s="213" t="s">
        <v>13792</v>
      </c>
      <c r="F155" s="143" t="s">
        <v>13793</v>
      </c>
      <c r="G155" s="155" t="s">
        <v>15025</v>
      </c>
      <c r="H155" s="155" t="s">
        <v>365</v>
      </c>
      <c r="I155" s="155" t="s">
        <v>13794</v>
      </c>
      <c r="J155" s="155" t="s">
        <v>13795</v>
      </c>
      <c r="K155" s="232" t="s">
        <v>13796</v>
      </c>
      <c r="L155" s="238" t="s">
        <v>13797</v>
      </c>
      <c r="M155" s="155" t="s">
        <v>13798</v>
      </c>
    </row>
    <row r="156" spans="1:13" ht="28.5">
      <c r="A156" s="155" t="str">
        <f t="shared" si="10"/>
        <v>DeclarationB22</v>
      </c>
      <c r="B156" s="155" t="s">
        <v>961</v>
      </c>
      <c r="C156" s="155" t="s">
        <v>938</v>
      </c>
      <c r="D156" s="155" t="s">
        <v>454</v>
      </c>
      <c r="E156" s="233" t="s">
        <v>13285</v>
      </c>
      <c r="F156" s="155" t="s">
        <v>14214</v>
      </c>
      <c r="G156" s="155" t="s">
        <v>533</v>
      </c>
      <c r="H156" s="155" t="s">
        <v>366</v>
      </c>
      <c r="I156" s="155" t="s">
        <v>222</v>
      </c>
      <c r="J156" s="155" t="s">
        <v>1340</v>
      </c>
      <c r="K156" s="232" t="s">
        <v>13406</v>
      </c>
      <c r="L156" s="238" t="s">
        <v>169</v>
      </c>
      <c r="M156" s="155" t="s">
        <v>14603</v>
      </c>
    </row>
    <row r="157" spans="1:13" ht="42.75">
      <c r="A157" s="155" t="str">
        <f t="shared" si="10"/>
        <v>DeclarationB24</v>
      </c>
      <c r="B157" s="155" t="s">
        <v>961</v>
      </c>
      <c r="C157" s="155" t="s">
        <v>966</v>
      </c>
      <c r="D157" s="155" t="s">
        <v>13922</v>
      </c>
      <c r="E157" s="213" t="s">
        <v>13923</v>
      </c>
      <c r="F157" s="155" t="s">
        <v>14215</v>
      </c>
      <c r="G157" s="155" t="s">
        <v>13924</v>
      </c>
      <c r="H157" s="155" t="s">
        <v>13925</v>
      </c>
      <c r="I157" s="155" t="s">
        <v>13926</v>
      </c>
      <c r="J157" s="155" t="s">
        <v>13927</v>
      </c>
      <c r="K157" s="232" t="s">
        <v>13928</v>
      </c>
      <c r="L157" s="238" t="s">
        <v>13929</v>
      </c>
      <c r="M157" s="155" t="s">
        <v>13930</v>
      </c>
    </row>
    <row r="158" spans="1:13" ht="30">
      <c r="A158" s="155" t="str">
        <f t="shared" si="10"/>
        <v>DeclarationB25</v>
      </c>
      <c r="B158" s="155" t="s">
        <v>961</v>
      </c>
      <c r="C158" s="155" t="s">
        <v>463</v>
      </c>
      <c r="D158" s="112" t="s">
        <v>12364</v>
      </c>
      <c r="E158" s="214" t="s">
        <v>13286</v>
      </c>
      <c r="F158" s="263" t="s">
        <v>14216</v>
      </c>
      <c r="G158" s="240" t="s">
        <v>14309</v>
      </c>
      <c r="H158" s="240" t="s">
        <v>14356</v>
      </c>
      <c r="I158" s="240" t="s">
        <v>14405</v>
      </c>
      <c r="J158" s="240" t="s">
        <v>14727</v>
      </c>
      <c r="K158" s="241" t="s">
        <v>14458</v>
      </c>
      <c r="L158" s="234" t="s">
        <v>13374</v>
      </c>
      <c r="M158" s="240" t="s">
        <v>14604</v>
      </c>
    </row>
    <row r="159" spans="1:13" ht="28.5">
      <c r="A159" s="155" t="str">
        <f t="shared" si="10"/>
        <v>DeclarationB31</v>
      </c>
      <c r="B159" s="155" t="s">
        <v>961</v>
      </c>
      <c r="C159" s="155" t="s">
        <v>464</v>
      </c>
      <c r="D159" s="112" t="s">
        <v>12394</v>
      </c>
      <c r="E159" s="214" t="s">
        <v>12395</v>
      </c>
      <c r="F159" s="263" t="s">
        <v>14217</v>
      </c>
      <c r="G159" s="234" t="s">
        <v>12396</v>
      </c>
      <c r="H159" s="240" t="s">
        <v>14357</v>
      </c>
      <c r="I159" s="234" t="s">
        <v>12397</v>
      </c>
      <c r="J159" s="234" t="s">
        <v>12398</v>
      </c>
      <c r="K159" s="241" t="s">
        <v>12399</v>
      </c>
      <c r="L159" s="234" t="s">
        <v>12400</v>
      </c>
      <c r="M159" s="234" t="s">
        <v>12401</v>
      </c>
    </row>
    <row r="160" spans="1:13" ht="51">
      <c r="A160" s="155" t="str">
        <f t="shared" si="10"/>
        <v>DeclarationB37</v>
      </c>
      <c r="B160" s="155" t="s">
        <v>961</v>
      </c>
      <c r="C160" s="155" t="s">
        <v>465</v>
      </c>
      <c r="D160" s="112" t="s">
        <v>2231</v>
      </c>
      <c r="E160" s="233" t="s">
        <v>13287</v>
      </c>
      <c r="F160" s="112" t="s">
        <v>14218</v>
      </c>
      <c r="G160" s="112" t="s">
        <v>2305</v>
      </c>
      <c r="H160" s="112" t="s">
        <v>2306</v>
      </c>
      <c r="I160" s="112" t="s">
        <v>2307</v>
      </c>
      <c r="J160" s="112" t="s">
        <v>15112</v>
      </c>
      <c r="K160" s="112" t="s">
        <v>2308</v>
      </c>
      <c r="L160" s="239" t="s">
        <v>2309</v>
      </c>
      <c r="M160" s="112" t="s">
        <v>2310</v>
      </c>
    </row>
    <row r="161" spans="1:13" ht="38.25">
      <c r="A161" s="155" t="str">
        <f t="shared" si="10"/>
        <v>DeclarationB43</v>
      </c>
      <c r="B161" s="155" t="s">
        <v>961</v>
      </c>
      <c r="C161" s="155" t="s">
        <v>466</v>
      </c>
      <c r="D161" s="112" t="s">
        <v>13811</v>
      </c>
      <c r="E161" s="112" t="s">
        <v>14043</v>
      </c>
      <c r="F161" s="112" t="s">
        <v>14892</v>
      </c>
      <c r="G161" s="112" t="s">
        <v>15026</v>
      </c>
      <c r="H161" s="112" t="s">
        <v>14358</v>
      </c>
      <c r="I161" s="112" t="s">
        <v>14406</v>
      </c>
      <c r="J161" s="112" t="s">
        <v>15113</v>
      </c>
      <c r="K161" s="112" t="s">
        <v>14459</v>
      </c>
      <c r="L161" s="112" t="s">
        <v>14513</v>
      </c>
      <c r="M161" s="112" t="s">
        <v>14605</v>
      </c>
    </row>
    <row r="162" spans="1:13" ht="45">
      <c r="A162" s="155" t="str">
        <f t="shared" si="10"/>
        <v>DeclarationB49</v>
      </c>
      <c r="B162" s="155" t="s">
        <v>961</v>
      </c>
      <c r="C162" s="155" t="s">
        <v>467</v>
      </c>
      <c r="D162" s="112" t="s">
        <v>13802</v>
      </c>
      <c r="E162" s="233" t="s">
        <v>13803</v>
      </c>
      <c r="F162" s="112" t="s">
        <v>14219</v>
      </c>
      <c r="G162" s="112" t="s">
        <v>13804</v>
      </c>
      <c r="H162" s="112" t="s">
        <v>13805</v>
      </c>
      <c r="I162" s="112" t="s">
        <v>13806</v>
      </c>
      <c r="J162" s="112" t="s">
        <v>13807</v>
      </c>
      <c r="K162" s="112" t="s">
        <v>13808</v>
      </c>
      <c r="L162" s="239" t="s">
        <v>13809</v>
      </c>
      <c r="M162" s="112" t="s">
        <v>13810</v>
      </c>
    </row>
    <row r="163" spans="1:13" ht="30">
      <c r="A163" s="155" t="str">
        <f t="shared" si="10"/>
        <v>DeclarationB55</v>
      </c>
      <c r="B163" s="155" t="s">
        <v>961</v>
      </c>
      <c r="C163" s="155" t="s">
        <v>468</v>
      </c>
      <c r="D163" s="112" t="s">
        <v>13812</v>
      </c>
      <c r="E163" s="259" t="s">
        <v>14044</v>
      </c>
      <c r="F163" s="234" t="s">
        <v>13813</v>
      </c>
      <c r="G163" s="234" t="s">
        <v>13814</v>
      </c>
      <c r="H163" s="234" t="s">
        <v>13815</v>
      </c>
      <c r="I163" s="234" t="s">
        <v>13816</v>
      </c>
      <c r="J163" s="234" t="s">
        <v>13817</v>
      </c>
      <c r="K163" s="241" t="s">
        <v>13818</v>
      </c>
      <c r="L163" s="234" t="s">
        <v>13819</v>
      </c>
      <c r="M163" s="234" t="s">
        <v>13820</v>
      </c>
    </row>
    <row r="164" spans="1:13" ht="30">
      <c r="A164" s="155" t="str">
        <f t="shared" si="10"/>
        <v>DeclarationB61</v>
      </c>
      <c r="B164" s="155" t="s">
        <v>961</v>
      </c>
      <c r="C164" s="155" t="s">
        <v>969</v>
      </c>
      <c r="D164" s="112" t="s">
        <v>13821</v>
      </c>
      <c r="E164" s="257" t="s">
        <v>13822</v>
      </c>
      <c r="F164" s="112" t="s">
        <v>14220</v>
      </c>
      <c r="G164" s="112" t="s">
        <v>13823</v>
      </c>
      <c r="H164" s="112" t="s">
        <v>13824</v>
      </c>
      <c r="I164" s="112" t="s">
        <v>13825</v>
      </c>
      <c r="J164" s="112" t="s">
        <v>13826</v>
      </c>
      <c r="K164" s="112" t="s">
        <v>13827</v>
      </c>
      <c r="L164" s="239" t="s">
        <v>13828</v>
      </c>
      <c r="M164" s="112" t="s">
        <v>13829</v>
      </c>
    </row>
    <row r="165" spans="1:13" ht="38.25">
      <c r="A165" s="155" t="str">
        <f t="shared" si="10"/>
        <v>DeclarationB67</v>
      </c>
      <c r="B165" s="155" t="s">
        <v>961</v>
      </c>
      <c r="C165" s="155" t="s">
        <v>1215</v>
      </c>
      <c r="D165" s="112" t="s">
        <v>13830</v>
      </c>
      <c r="E165" s="257" t="s">
        <v>13831</v>
      </c>
      <c r="F165" s="112" t="s">
        <v>14221</v>
      </c>
      <c r="G165" s="112" t="s">
        <v>15027</v>
      </c>
      <c r="H165" s="112" t="s">
        <v>13832</v>
      </c>
      <c r="I165" s="112" t="s">
        <v>13833</v>
      </c>
      <c r="J165" s="112" t="s">
        <v>13834</v>
      </c>
      <c r="K165" s="112" t="s">
        <v>13835</v>
      </c>
      <c r="L165" s="239" t="s">
        <v>13836</v>
      </c>
      <c r="M165" s="112" t="s">
        <v>13837</v>
      </c>
    </row>
    <row r="166" spans="1:13" ht="28.5">
      <c r="A166" s="155" t="str">
        <f t="shared" si="10"/>
        <v>DeclarationB73</v>
      </c>
      <c r="B166" s="155" t="s">
        <v>961</v>
      </c>
      <c r="C166" s="155" t="s">
        <v>1225</v>
      </c>
      <c r="D166" s="155" t="s">
        <v>1006</v>
      </c>
      <c r="E166" s="258" t="s">
        <v>13288</v>
      </c>
      <c r="F166" s="155" t="s">
        <v>14222</v>
      </c>
      <c r="G166" s="155" t="s">
        <v>890</v>
      </c>
      <c r="H166" s="155" t="s">
        <v>1203</v>
      </c>
      <c r="I166" s="155" t="s">
        <v>223</v>
      </c>
      <c r="J166" s="155" t="s">
        <v>1211</v>
      </c>
      <c r="K166" s="232" t="s">
        <v>257</v>
      </c>
      <c r="L166" s="238" t="s">
        <v>603</v>
      </c>
      <c r="M166" s="155" t="s">
        <v>14606</v>
      </c>
    </row>
    <row r="167" spans="1:13" ht="28.5">
      <c r="A167" s="155" t="str">
        <f t="shared" si="10"/>
        <v>DeclarationB75</v>
      </c>
      <c r="B167" s="155" t="s">
        <v>961</v>
      </c>
      <c r="C167" s="155" t="s">
        <v>1226</v>
      </c>
      <c r="D167" s="155" t="s">
        <v>14728</v>
      </c>
      <c r="E167" s="155" t="s">
        <v>14045</v>
      </c>
      <c r="F167" s="155" t="s">
        <v>14223</v>
      </c>
      <c r="G167" s="155" t="s">
        <v>15028</v>
      </c>
      <c r="H167" s="155" t="s">
        <v>14359</v>
      </c>
      <c r="I167" s="155" t="s">
        <v>14407</v>
      </c>
      <c r="J167" s="155" t="s">
        <v>15114</v>
      </c>
      <c r="K167" s="155" t="s">
        <v>14460</v>
      </c>
      <c r="L167" s="155" t="s">
        <v>14514</v>
      </c>
      <c r="M167" s="155" t="s">
        <v>14607</v>
      </c>
    </row>
    <row r="168" spans="1:13" ht="71.25">
      <c r="A168" s="155" t="str">
        <f t="shared" si="10"/>
        <v>DeclarationB77</v>
      </c>
      <c r="B168" s="155" t="s">
        <v>961</v>
      </c>
      <c r="C168" s="155" t="s">
        <v>1227</v>
      </c>
      <c r="D168" s="155" t="s">
        <v>14729</v>
      </c>
      <c r="E168" s="155" t="s">
        <v>14046</v>
      </c>
      <c r="F168" s="155" t="s">
        <v>14224</v>
      </c>
      <c r="G168" s="155" t="s">
        <v>14310</v>
      </c>
      <c r="H168" s="155" t="s">
        <v>14360</v>
      </c>
      <c r="I168" s="155" t="s">
        <v>14408</v>
      </c>
      <c r="J168" s="155" t="s">
        <v>15115</v>
      </c>
      <c r="K168" s="155" t="s">
        <v>14461</v>
      </c>
      <c r="L168" s="155" t="s">
        <v>14515</v>
      </c>
      <c r="M168" s="155" t="s">
        <v>14608</v>
      </c>
    </row>
    <row r="169" spans="1:13" ht="51">
      <c r="A169" s="155" t="str">
        <f t="shared" ref="A169" si="11">B169&amp;C169</f>
        <v>DeclarationB79</v>
      </c>
      <c r="B169" s="155" t="s">
        <v>961</v>
      </c>
      <c r="C169" s="155" t="s">
        <v>469</v>
      </c>
      <c r="D169" s="112" t="s">
        <v>13839</v>
      </c>
      <c r="E169" s="257" t="s">
        <v>13840</v>
      </c>
      <c r="F169" s="112" t="s">
        <v>14893</v>
      </c>
      <c r="G169" s="112" t="s">
        <v>13841</v>
      </c>
      <c r="H169" s="112" t="s">
        <v>13842</v>
      </c>
      <c r="I169" s="112" t="s">
        <v>13843</v>
      </c>
      <c r="J169" s="112" t="s">
        <v>15116</v>
      </c>
      <c r="K169" s="112" t="s">
        <v>13844</v>
      </c>
      <c r="L169" s="239" t="s">
        <v>13845</v>
      </c>
      <c r="M169" s="112" t="s">
        <v>13846</v>
      </c>
    </row>
    <row r="170" spans="1:13" ht="28.5">
      <c r="A170" s="155" t="str">
        <f t="shared" ref="A170:A205" si="12">B170&amp;C170</f>
        <v>DeclarationB81</v>
      </c>
      <c r="B170" s="155" t="s">
        <v>961</v>
      </c>
      <c r="C170" s="155" t="s">
        <v>470</v>
      </c>
      <c r="D170" s="112" t="s">
        <v>14752</v>
      </c>
      <c r="E170" s="112" t="s">
        <v>14047</v>
      </c>
      <c r="F170" s="112" t="s">
        <v>14894</v>
      </c>
      <c r="G170" s="112" t="s">
        <v>14311</v>
      </c>
      <c r="H170" s="112" t="s">
        <v>14361</v>
      </c>
      <c r="I170" s="112" t="s">
        <v>14409</v>
      </c>
      <c r="J170" s="112" t="s">
        <v>14751</v>
      </c>
      <c r="K170" s="112" t="s">
        <v>14462</v>
      </c>
      <c r="L170" s="112" t="s">
        <v>14516</v>
      </c>
      <c r="M170" s="112" t="s">
        <v>14609</v>
      </c>
    </row>
    <row r="171" spans="1:13" ht="45">
      <c r="A171" s="155" t="str">
        <f t="shared" si="12"/>
        <v>DeclarationB83</v>
      </c>
      <c r="B171" s="155" t="s">
        <v>961</v>
      </c>
      <c r="C171" s="155" t="s">
        <v>471</v>
      </c>
      <c r="D171" s="112" t="s">
        <v>13847</v>
      </c>
      <c r="E171" s="259" t="s">
        <v>13848</v>
      </c>
      <c r="F171" s="263" t="s">
        <v>14225</v>
      </c>
      <c r="G171" s="234" t="s">
        <v>13849</v>
      </c>
      <c r="H171" s="234" t="s">
        <v>13850</v>
      </c>
      <c r="I171" s="234" t="s">
        <v>13851</v>
      </c>
      <c r="J171" s="234" t="s">
        <v>13852</v>
      </c>
      <c r="K171" s="241" t="s">
        <v>13853</v>
      </c>
      <c r="L171" s="234" t="s">
        <v>13854</v>
      </c>
      <c r="M171" s="234" t="s">
        <v>13855</v>
      </c>
    </row>
    <row r="172" spans="1:13" ht="42.75">
      <c r="A172" s="155" t="str">
        <f t="shared" si="12"/>
        <v>DeclarationB85</v>
      </c>
      <c r="B172" s="155" t="s">
        <v>961</v>
      </c>
      <c r="C172" s="155" t="s">
        <v>472</v>
      </c>
      <c r="D172" s="155" t="s">
        <v>13856</v>
      </c>
      <c r="E172" s="258" t="s">
        <v>13857</v>
      </c>
      <c r="F172" s="155" t="s">
        <v>14895</v>
      </c>
      <c r="G172" s="155" t="s">
        <v>13858</v>
      </c>
      <c r="H172" s="155" t="s">
        <v>13859</v>
      </c>
      <c r="I172" s="155" t="s">
        <v>13860</v>
      </c>
      <c r="J172" s="155" t="s">
        <v>15117</v>
      </c>
      <c r="K172" s="232" t="s">
        <v>13861</v>
      </c>
      <c r="L172" s="238" t="s">
        <v>13862</v>
      </c>
      <c r="M172" s="155" t="s">
        <v>13863</v>
      </c>
    </row>
    <row r="173" spans="1:13" ht="28.5">
      <c r="A173" s="155" t="str">
        <f t="shared" si="12"/>
        <v>DeclarationB87</v>
      </c>
      <c r="B173" s="155" t="s">
        <v>961</v>
      </c>
      <c r="C173" s="155" t="s">
        <v>13800</v>
      </c>
      <c r="D173" s="155" t="s">
        <v>13864</v>
      </c>
      <c r="E173" s="258" t="s">
        <v>13865</v>
      </c>
      <c r="F173" s="155" t="s">
        <v>14226</v>
      </c>
      <c r="G173" s="155" t="s">
        <v>13866</v>
      </c>
      <c r="H173" s="155" t="s">
        <v>13867</v>
      </c>
      <c r="I173" s="155" t="s">
        <v>13868</v>
      </c>
      <c r="J173" s="155" t="s">
        <v>13869</v>
      </c>
      <c r="K173" s="232" t="s">
        <v>13870</v>
      </c>
      <c r="L173" s="238" t="s">
        <v>13871</v>
      </c>
      <c r="M173" s="155" t="s">
        <v>13872</v>
      </c>
    </row>
    <row r="174" spans="1:13" ht="30">
      <c r="A174" s="155" t="str">
        <f t="shared" si="12"/>
        <v>DeclarationB89</v>
      </c>
      <c r="B174" s="155" t="s">
        <v>961</v>
      </c>
      <c r="C174" s="155" t="s">
        <v>13801</v>
      </c>
      <c r="D174" s="155" t="s">
        <v>13954</v>
      </c>
      <c r="E174" s="262" t="s">
        <v>14854</v>
      </c>
      <c r="F174" s="263" t="s">
        <v>14896</v>
      </c>
      <c r="G174" s="262" t="s">
        <v>14855</v>
      </c>
      <c r="H174" s="262" t="s">
        <v>14856</v>
      </c>
      <c r="I174" s="262" t="s">
        <v>14857</v>
      </c>
      <c r="J174" s="262" t="s">
        <v>14858</v>
      </c>
      <c r="K174" s="262" t="s">
        <v>14859</v>
      </c>
      <c r="L174" s="262" t="s">
        <v>14860</v>
      </c>
      <c r="M174" s="262" t="s">
        <v>14861</v>
      </c>
    </row>
    <row r="175" spans="1:13" ht="28.5">
      <c r="A175" s="155" t="str">
        <f t="shared" si="12"/>
        <v>DeclarationD25</v>
      </c>
      <c r="B175" s="155" t="s">
        <v>961</v>
      </c>
      <c r="C175" s="155" t="s">
        <v>508</v>
      </c>
      <c r="D175" s="155" t="s">
        <v>808</v>
      </c>
      <c r="E175" s="213" t="s">
        <v>833</v>
      </c>
      <c r="F175" s="155" t="s">
        <v>833</v>
      </c>
      <c r="G175" s="155" t="s">
        <v>1053</v>
      </c>
      <c r="H175" s="155" t="s">
        <v>1204</v>
      </c>
      <c r="I175" s="155" t="s">
        <v>891</v>
      </c>
      <c r="J175" s="155" t="s">
        <v>892</v>
      </c>
      <c r="K175" s="232" t="s">
        <v>893</v>
      </c>
      <c r="L175" s="238" t="s">
        <v>437</v>
      </c>
      <c r="M175" s="155" t="s">
        <v>14610</v>
      </c>
    </row>
    <row r="176" spans="1:13" ht="28.5">
      <c r="A176" s="155" t="str">
        <f t="shared" si="12"/>
        <v>DeclarationB74</v>
      </c>
      <c r="B176" s="155" t="s">
        <v>961</v>
      </c>
      <c r="C176" s="155" t="s">
        <v>13799</v>
      </c>
      <c r="D176" s="155" t="s">
        <v>1007</v>
      </c>
      <c r="E176" s="213" t="s">
        <v>903</v>
      </c>
      <c r="F176" s="155" t="s">
        <v>14227</v>
      </c>
      <c r="G176" s="155" t="s">
        <v>904</v>
      </c>
      <c r="H176" s="155" t="s">
        <v>1007</v>
      </c>
      <c r="I176" s="155" t="s">
        <v>905</v>
      </c>
      <c r="J176" s="155" t="s">
        <v>906</v>
      </c>
      <c r="K176" s="232" t="s">
        <v>902</v>
      </c>
      <c r="L176" s="238" t="s">
        <v>436</v>
      </c>
      <c r="M176" s="155" t="s">
        <v>14611</v>
      </c>
    </row>
    <row r="177" spans="1:13" ht="28.5">
      <c r="A177" s="155" t="str">
        <f t="shared" si="12"/>
        <v>DeclarationG25</v>
      </c>
      <c r="B177" s="155" t="s">
        <v>961</v>
      </c>
      <c r="C177" s="155" t="s">
        <v>509</v>
      </c>
      <c r="D177" s="155" t="s">
        <v>807</v>
      </c>
      <c r="E177" s="213" t="s">
        <v>834</v>
      </c>
      <c r="F177" s="155" t="s">
        <v>14228</v>
      </c>
      <c r="G177" s="155" t="s">
        <v>894</v>
      </c>
      <c r="H177" s="155" t="s">
        <v>895</v>
      </c>
      <c r="I177" s="155" t="s">
        <v>896</v>
      </c>
      <c r="J177" s="155" t="s">
        <v>996</v>
      </c>
      <c r="K177" s="232" t="s">
        <v>897</v>
      </c>
      <c r="L177" s="238" t="s">
        <v>438</v>
      </c>
      <c r="M177" s="155" t="s">
        <v>14612</v>
      </c>
    </row>
    <row r="178" spans="1:13" ht="28.5">
      <c r="A178" s="155" t="str">
        <f t="shared" si="12"/>
        <v>DeclarationB26</v>
      </c>
      <c r="B178" s="155" t="s">
        <v>961</v>
      </c>
      <c r="C178" s="155" t="s">
        <v>500</v>
      </c>
      <c r="D178" s="155" t="s">
        <v>1228</v>
      </c>
      <c r="E178" s="213" t="s">
        <v>13289</v>
      </c>
      <c r="F178" s="155" t="s">
        <v>14229</v>
      </c>
      <c r="G178" s="155" t="s">
        <v>1229</v>
      </c>
      <c r="H178" s="155" t="s">
        <v>1230</v>
      </c>
      <c r="I178" s="155" t="s">
        <v>224</v>
      </c>
      <c r="J178" s="155" t="s">
        <v>1231</v>
      </c>
      <c r="K178" s="232" t="s">
        <v>1232</v>
      </c>
      <c r="L178" s="238" t="s">
        <v>1232</v>
      </c>
      <c r="M178" s="155" t="s">
        <v>14613</v>
      </c>
    </row>
    <row r="179" spans="1:13" ht="28.5">
      <c r="A179" s="155" t="str">
        <f t="shared" si="12"/>
        <v>DeclarationB27</v>
      </c>
      <c r="B179" s="155" t="s">
        <v>961</v>
      </c>
      <c r="C179" s="155" t="s">
        <v>501</v>
      </c>
      <c r="D179" s="155" t="s">
        <v>1233</v>
      </c>
      <c r="E179" s="213" t="s">
        <v>13290</v>
      </c>
      <c r="F179" s="155" t="s">
        <v>14230</v>
      </c>
      <c r="G179" s="155" t="s">
        <v>1234</v>
      </c>
      <c r="H179" s="155" t="s">
        <v>1235</v>
      </c>
      <c r="I179" s="155" t="s">
        <v>225</v>
      </c>
      <c r="J179" s="155" t="s">
        <v>1236</v>
      </c>
      <c r="K179" s="232" t="s">
        <v>1237</v>
      </c>
      <c r="L179" s="238" t="s">
        <v>1238</v>
      </c>
      <c r="M179" s="155" t="s">
        <v>14614</v>
      </c>
    </row>
    <row r="180" spans="1:13" ht="28.5">
      <c r="A180" s="155" t="str">
        <f t="shared" si="12"/>
        <v>DeclarationB28</v>
      </c>
      <c r="B180" s="155" t="s">
        <v>961</v>
      </c>
      <c r="C180" s="155" t="s">
        <v>502</v>
      </c>
      <c r="D180" s="155" t="s">
        <v>1239</v>
      </c>
      <c r="E180" s="213" t="s">
        <v>1240</v>
      </c>
      <c r="F180" s="155" t="s">
        <v>1240</v>
      </c>
      <c r="G180" s="155" t="s">
        <v>1241</v>
      </c>
      <c r="H180" s="155" t="s">
        <v>1242</v>
      </c>
      <c r="I180" s="155" t="s">
        <v>226</v>
      </c>
      <c r="J180" s="155" t="s">
        <v>1239</v>
      </c>
      <c r="K180" s="232" t="s">
        <v>1243</v>
      </c>
      <c r="L180" s="238" t="s">
        <v>1243</v>
      </c>
      <c r="M180" s="155" t="s">
        <v>14615</v>
      </c>
    </row>
    <row r="181" spans="1:13" ht="28.5">
      <c r="A181" s="155" t="str">
        <f t="shared" si="12"/>
        <v>DeclarationB29</v>
      </c>
      <c r="B181" s="155" t="s">
        <v>961</v>
      </c>
      <c r="C181" s="155" t="s">
        <v>503</v>
      </c>
      <c r="D181" s="155" t="s">
        <v>1244</v>
      </c>
      <c r="E181" s="233" t="s">
        <v>13291</v>
      </c>
      <c r="F181" s="155" t="s">
        <v>14231</v>
      </c>
      <c r="G181" s="155" t="s">
        <v>1245</v>
      </c>
      <c r="H181" s="155" t="s">
        <v>1246</v>
      </c>
      <c r="I181" s="155" t="s">
        <v>227</v>
      </c>
      <c r="J181" s="155" t="s">
        <v>1247</v>
      </c>
      <c r="K181" s="232" t="s">
        <v>1248</v>
      </c>
      <c r="L181" s="238" t="s">
        <v>1248</v>
      </c>
      <c r="M181" s="155" t="s">
        <v>14616</v>
      </c>
    </row>
    <row r="182" spans="1:13" ht="28.5">
      <c r="A182" s="155" t="str">
        <f t="shared" si="12"/>
        <v>DeclarationB38</v>
      </c>
      <c r="B182" s="155" t="s">
        <v>961</v>
      </c>
      <c r="C182" s="155" t="s">
        <v>504</v>
      </c>
      <c r="D182" s="155" t="s">
        <v>1228</v>
      </c>
      <c r="E182" s="233" t="s">
        <v>13289</v>
      </c>
      <c r="F182" s="155" t="s">
        <v>14229</v>
      </c>
      <c r="G182" s="155" t="s">
        <v>1229</v>
      </c>
      <c r="H182" s="155" t="s">
        <v>1230</v>
      </c>
      <c r="I182" s="155" t="s">
        <v>224</v>
      </c>
      <c r="J182" s="155" t="s">
        <v>1231</v>
      </c>
      <c r="K182" s="232" t="s">
        <v>1232</v>
      </c>
      <c r="L182" s="238" t="s">
        <v>1232</v>
      </c>
      <c r="M182" s="155" t="s">
        <v>14613</v>
      </c>
    </row>
    <row r="183" spans="1:13" ht="28.5">
      <c r="A183" s="155" t="str">
        <f t="shared" si="12"/>
        <v>DeclarationB39</v>
      </c>
      <c r="B183" s="155" t="s">
        <v>961</v>
      </c>
      <c r="C183" s="155" t="s">
        <v>505</v>
      </c>
      <c r="D183" s="155" t="s">
        <v>1233</v>
      </c>
      <c r="E183" s="233" t="s">
        <v>13290</v>
      </c>
      <c r="F183" s="155" t="s">
        <v>14230</v>
      </c>
      <c r="G183" s="155" t="s">
        <v>1234</v>
      </c>
      <c r="H183" s="155" t="s">
        <v>1235</v>
      </c>
      <c r="I183" s="155" t="s">
        <v>225</v>
      </c>
      <c r="J183" s="155" t="s">
        <v>1236</v>
      </c>
      <c r="K183" s="232" t="s">
        <v>1237</v>
      </c>
      <c r="L183" s="238" t="s">
        <v>1238</v>
      </c>
      <c r="M183" s="155" t="s">
        <v>14614</v>
      </c>
    </row>
    <row r="184" spans="1:13" ht="28.5">
      <c r="A184" s="155" t="str">
        <f t="shared" si="12"/>
        <v>DeclarationB40</v>
      </c>
      <c r="B184" s="155" t="s">
        <v>961</v>
      </c>
      <c r="C184" s="155" t="s">
        <v>506</v>
      </c>
      <c r="D184" s="155" t="s">
        <v>1239</v>
      </c>
      <c r="E184" s="233" t="s">
        <v>1240</v>
      </c>
      <c r="F184" s="155" t="s">
        <v>1240</v>
      </c>
      <c r="G184" s="155" t="s">
        <v>1241</v>
      </c>
      <c r="H184" s="155" t="s">
        <v>1242</v>
      </c>
      <c r="I184" s="155" t="s">
        <v>226</v>
      </c>
      <c r="J184" s="155" t="s">
        <v>1239</v>
      </c>
      <c r="K184" s="232" t="s">
        <v>1243</v>
      </c>
      <c r="L184" s="238" t="s">
        <v>1243</v>
      </c>
      <c r="M184" s="155" t="s">
        <v>14615</v>
      </c>
    </row>
    <row r="185" spans="1:13" ht="28.5">
      <c r="A185" s="155" t="str">
        <f t="shared" si="12"/>
        <v>DeclarationB41</v>
      </c>
      <c r="B185" s="155" t="s">
        <v>961</v>
      </c>
      <c r="C185" s="155" t="s">
        <v>507</v>
      </c>
      <c r="D185" s="155" t="s">
        <v>1244</v>
      </c>
      <c r="E185" s="233" t="s">
        <v>13291</v>
      </c>
      <c r="F185" s="155" t="s">
        <v>14231</v>
      </c>
      <c r="G185" s="155" t="s">
        <v>1245</v>
      </c>
      <c r="H185" s="155" t="s">
        <v>1246</v>
      </c>
      <c r="I185" s="155" t="s">
        <v>227</v>
      </c>
      <c r="J185" s="155" t="s">
        <v>1247</v>
      </c>
      <c r="K185" s="232" t="s">
        <v>1248</v>
      </c>
      <c r="L185" s="238" t="s">
        <v>1248</v>
      </c>
      <c r="M185" s="155" t="s">
        <v>14616</v>
      </c>
    </row>
    <row r="186" spans="1:13" ht="28.5">
      <c r="A186" s="155" t="str">
        <f t="shared" si="12"/>
        <v>DeclarationB44</v>
      </c>
      <c r="B186" s="155" t="s">
        <v>961</v>
      </c>
      <c r="C186" s="155" t="s">
        <v>13935</v>
      </c>
      <c r="D186" s="155" t="s">
        <v>1228</v>
      </c>
      <c r="E186" s="233" t="s">
        <v>13289</v>
      </c>
      <c r="F186" s="155" t="s">
        <v>14229</v>
      </c>
      <c r="G186" s="155" t="s">
        <v>1229</v>
      </c>
      <c r="H186" s="155" t="s">
        <v>1230</v>
      </c>
      <c r="I186" s="155" t="s">
        <v>224</v>
      </c>
      <c r="J186" s="155" t="s">
        <v>1231</v>
      </c>
      <c r="K186" s="232" t="s">
        <v>1232</v>
      </c>
      <c r="L186" s="238" t="s">
        <v>1232</v>
      </c>
      <c r="M186" s="155" t="s">
        <v>14613</v>
      </c>
    </row>
    <row r="187" spans="1:13" ht="28.5">
      <c r="A187" s="155" t="str">
        <f t="shared" si="12"/>
        <v>DeclarationB45</v>
      </c>
      <c r="B187" s="155" t="s">
        <v>961</v>
      </c>
      <c r="C187" s="155" t="s">
        <v>13936</v>
      </c>
      <c r="D187" s="155" t="s">
        <v>1233</v>
      </c>
      <c r="E187" s="233" t="s">
        <v>13290</v>
      </c>
      <c r="F187" s="155" t="s">
        <v>14230</v>
      </c>
      <c r="G187" s="155" t="s">
        <v>1234</v>
      </c>
      <c r="H187" s="155" t="s">
        <v>1235</v>
      </c>
      <c r="I187" s="155" t="s">
        <v>225</v>
      </c>
      <c r="J187" s="155" t="s">
        <v>1236</v>
      </c>
      <c r="K187" s="232" t="s">
        <v>1237</v>
      </c>
      <c r="L187" s="238" t="s">
        <v>1238</v>
      </c>
      <c r="M187" s="155" t="s">
        <v>14614</v>
      </c>
    </row>
    <row r="188" spans="1:13" ht="28.5">
      <c r="A188" s="155" t="str">
        <f t="shared" si="12"/>
        <v>DeclarationB46</v>
      </c>
      <c r="B188" s="155" t="s">
        <v>961</v>
      </c>
      <c r="C188" s="155" t="s">
        <v>13937</v>
      </c>
      <c r="D188" s="155" t="s">
        <v>1239</v>
      </c>
      <c r="E188" s="233" t="s">
        <v>1240</v>
      </c>
      <c r="F188" s="155" t="s">
        <v>1240</v>
      </c>
      <c r="G188" s="155" t="s">
        <v>1241</v>
      </c>
      <c r="H188" s="155" t="s">
        <v>1242</v>
      </c>
      <c r="I188" s="155" t="s">
        <v>226</v>
      </c>
      <c r="J188" s="155" t="s">
        <v>1239</v>
      </c>
      <c r="K188" s="232" t="s">
        <v>1243</v>
      </c>
      <c r="L188" s="238" t="s">
        <v>1243</v>
      </c>
      <c r="M188" s="155" t="s">
        <v>14615</v>
      </c>
    </row>
    <row r="189" spans="1:13" ht="28.5">
      <c r="A189" s="155" t="str">
        <f t="shared" si="12"/>
        <v>DeclarationB47</v>
      </c>
      <c r="B189" s="155" t="s">
        <v>961</v>
      </c>
      <c r="C189" s="155" t="s">
        <v>13938</v>
      </c>
      <c r="D189" s="155" t="s">
        <v>1244</v>
      </c>
      <c r="E189" s="233" t="s">
        <v>13291</v>
      </c>
      <c r="F189" s="155" t="s">
        <v>14231</v>
      </c>
      <c r="G189" s="155" t="s">
        <v>1245</v>
      </c>
      <c r="H189" s="155" t="s">
        <v>1246</v>
      </c>
      <c r="I189" s="155" t="s">
        <v>227</v>
      </c>
      <c r="J189" s="155" t="s">
        <v>1247</v>
      </c>
      <c r="K189" s="232" t="s">
        <v>1248</v>
      </c>
      <c r="L189" s="238" t="s">
        <v>1248</v>
      </c>
      <c r="M189" s="155" t="s">
        <v>14616</v>
      </c>
    </row>
    <row r="190" spans="1:13">
      <c r="A190" s="155" t="str">
        <f t="shared" si="12"/>
        <v>DeclarationAth</v>
      </c>
      <c r="B190" s="155" t="s">
        <v>961</v>
      </c>
      <c r="C190" s="155" t="s">
        <v>1249</v>
      </c>
      <c r="D190" s="155" t="s">
        <v>805</v>
      </c>
      <c r="E190" s="213" t="s">
        <v>13292</v>
      </c>
      <c r="F190" s="155" t="s">
        <v>14232</v>
      </c>
      <c r="G190" s="155" t="s">
        <v>898</v>
      </c>
      <c r="H190" s="155" t="s">
        <v>899</v>
      </c>
      <c r="I190" s="155" t="s">
        <v>900</v>
      </c>
      <c r="J190" s="155" t="s">
        <v>1212</v>
      </c>
      <c r="K190" s="232" t="s">
        <v>901</v>
      </c>
      <c r="L190" s="238" t="s">
        <v>439</v>
      </c>
      <c r="M190" s="155" t="s">
        <v>14617</v>
      </c>
    </row>
    <row r="191" spans="1:13" ht="28.5">
      <c r="A191" s="155" t="str">
        <f t="shared" si="12"/>
        <v>DeclarationB96</v>
      </c>
      <c r="B191" s="155" t="s">
        <v>961</v>
      </c>
      <c r="C191" s="155" t="s">
        <v>12342</v>
      </c>
      <c r="D191" s="155" t="s">
        <v>475</v>
      </c>
      <c r="E191" s="213" t="s">
        <v>13293</v>
      </c>
      <c r="F191" s="155" t="s">
        <v>14233</v>
      </c>
      <c r="G191" s="155" t="s">
        <v>534</v>
      </c>
      <c r="H191" s="155" t="s">
        <v>367</v>
      </c>
      <c r="I191" s="155" t="s">
        <v>228</v>
      </c>
      <c r="J191" s="155" t="s">
        <v>14</v>
      </c>
      <c r="K191" s="232" t="s">
        <v>258</v>
      </c>
      <c r="L191" s="238" t="s">
        <v>170</v>
      </c>
      <c r="M191" s="155" t="s">
        <v>14618</v>
      </c>
    </row>
    <row r="192" spans="1:13" ht="28.5">
      <c r="A192" s="155" t="str">
        <f t="shared" si="12"/>
        <v>DeclarationB97</v>
      </c>
      <c r="B192" s="155" t="s">
        <v>961</v>
      </c>
      <c r="C192" s="155" t="s">
        <v>12343</v>
      </c>
      <c r="D192" s="155" t="s">
        <v>476</v>
      </c>
      <c r="E192" s="213" t="s">
        <v>13294</v>
      </c>
      <c r="F192" s="155" t="s">
        <v>14234</v>
      </c>
      <c r="G192" s="155" t="s">
        <v>535</v>
      </c>
      <c r="H192" s="155" t="s">
        <v>476</v>
      </c>
      <c r="I192" s="155" t="s">
        <v>229</v>
      </c>
      <c r="J192" s="155" t="s">
        <v>15</v>
      </c>
      <c r="K192" s="232" t="s">
        <v>476</v>
      </c>
      <c r="L192" s="238" t="s">
        <v>171</v>
      </c>
      <c r="M192" s="155" t="s">
        <v>14619</v>
      </c>
    </row>
    <row r="193" spans="1:13" ht="28.5">
      <c r="A193" s="155" t="str">
        <f t="shared" si="12"/>
        <v>DeclarationB98</v>
      </c>
      <c r="B193" s="155" t="s">
        <v>961</v>
      </c>
      <c r="C193" s="155" t="s">
        <v>12344</v>
      </c>
      <c r="D193" s="155" t="s">
        <v>477</v>
      </c>
      <c r="E193" s="233" t="s">
        <v>13295</v>
      </c>
      <c r="F193" s="155" t="s">
        <v>14235</v>
      </c>
      <c r="G193" s="155" t="s">
        <v>536</v>
      </c>
      <c r="H193" s="155" t="s">
        <v>368</v>
      </c>
      <c r="I193" s="155" t="s">
        <v>230</v>
      </c>
      <c r="J193" s="155" t="s">
        <v>16</v>
      </c>
      <c r="K193" s="232" t="s">
        <v>259</v>
      </c>
      <c r="L193" s="238" t="s">
        <v>172</v>
      </c>
      <c r="M193" s="155" t="s">
        <v>14620</v>
      </c>
    </row>
    <row r="194" spans="1:13" ht="28.5">
      <c r="A194" s="155" t="str">
        <f t="shared" si="12"/>
        <v>DeclarationB99</v>
      </c>
      <c r="B194" s="155" t="s">
        <v>961</v>
      </c>
      <c r="C194" s="155" t="s">
        <v>12345</v>
      </c>
      <c r="D194" s="212">
        <v>1</v>
      </c>
      <c r="E194" s="215">
        <v>1</v>
      </c>
      <c r="F194" s="212">
        <v>1</v>
      </c>
      <c r="G194" s="212">
        <v>1</v>
      </c>
      <c r="H194" s="212" t="s">
        <v>12391</v>
      </c>
      <c r="I194" s="204">
        <v>1</v>
      </c>
      <c r="J194" s="204">
        <v>1</v>
      </c>
      <c r="K194" s="211">
        <v>1</v>
      </c>
      <c r="L194" s="244">
        <v>1</v>
      </c>
      <c r="M194" s="204" t="s">
        <v>12392</v>
      </c>
    </row>
    <row r="195" spans="1:13" ht="28.5">
      <c r="A195" s="155" t="str">
        <f t="shared" si="12"/>
        <v>DeclarationB100</v>
      </c>
      <c r="B195" s="155" t="s">
        <v>961</v>
      </c>
      <c r="C195" s="155" t="s">
        <v>12346</v>
      </c>
      <c r="D195" s="205" t="s">
        <v>2432</v>
      </c>
      <c r="E195" s="233" t="s">
        <v>13296</v>
      </c>
      <c r="F195" s="264" t="s">
        <v>14236</v>
      </c>
      <c r="G195" s="245" t="s">
        <v>14312</v>
      </c>
      <c r="H195" s="246" t="s">
        <v>12384</v>
      </c>
      <c r="I195" s="245" t="s">
        <v>14410</v>
      </c>
      <c r="J195" s="245" t="s">
        <v>14730</v>
      </c>
      <c r="K195" s="247" t="s">
        <v>14463</v>
      </c>
      <c r="L195" s="246" t="s">
        <v>12390</v>
      </c>
      <c r="M195" s="246" t="s">
        <v>12389</v>
      </c>
    </row>
    <row r="196" spans="1:13" ht="28.5">
      <c r="A196" s="155" t="str">
        <f t="shared" si="12"/>
        <v>DeclarationB101</v>
      </c>
      <c r="B196" s="155" t="s">
        <v>961</v>
      </c>
      <c r="C196" s="155" t="s">
        <v>12347</v>
      </c>
      <c r="D196" s="205" t="s">
        <v>2433</v>
      </c>
      <c r="E196" s="233" t="s">
        <v>13297</v>
      </c>
      <c r="F196" s="264" t="s">
        <v>14237</v>
      </c>
      <c r="G196" s="245" t="s">
        <v>14313</v>
      </c>
      <c r="H196" s="246" t="s">
        <v>12385</v>
      </c>
      <c r="I196" s="245" t="s">
        <v>14411</v>
      </c>
      <c r="J196" s="245" t="s">
        <v>14731</v>
      </c>
      <c r="K196" s="247" t="s">
        <v>14464</v>
      </c>
      <c r="L196" s="248" t="s">
        <v>13375</v>
      </c>
      <c r="M196" s="245" t="s">
        <v>14621</v>
      </c>
    </row>
    <row r="197" spans="1:13" ht="28.5">
      <c r="A197" s="155" t="str">
        <f t="shared" si="12"/>
        <v>DeclarationB102</v>
      </c>
      <c r="B197" s="155" t="s">
        <v>961</v>
      </c>
      <c r="C197" s="155" t="s">
        <v>12348</v>
      </c>
      <c r="D197" s="205" t="s">
        <v>2434</v>
      </c>
      <c r="E197" s="233" t="s">
        <v>13298</v>
      </c>
      <c r="F197" s="264" t="s">
        <v>14238</v>
      </c>
      <c r="G197" s="245" t="s">
        <v>14314</v>
      </c>
      <c r="H197" s="246" t="s">
        <v>12386</v>
      </c>
      <c r="I197" s="245" t="s">
        <v>14412</v>
      </c>
      <c r="J197" s="245" t="s">
        <v>14732</v>
      </c>
      <c r="K197" s="247" t="s">
        <v>14465</v>
      </c>
      <c r="L197" s="248" t="s">
        <v>13376</v>
      </c>
      <c r="M197" s="245" t="s">
        <v>14622</v>
      </c>
    </row>
    <row r="198" spans="1:13" ht="28.5">
      <c r="A198" s="155" t="str">
        <f t="shared" si="12"/>
        <v>DeclarationB103</v>
      </c>
      <c r="B198" s="155" t="s">
        <v>961</v>
      </c>
      <c r="C198" s="155" t="s">
        <v>12349</v>
      </c>
      <c r="D198" s="205" t="s">
        <v>2435</v>
      </c>
      <c r="E198" s="233" t="s">
        <v>13299</v>
      </c>
      <c r="F198" s="264" t="s">
        <v>14239</v>
      </c>
      <c r="G198" s="245" t="s">
        <v>14315</v>
      </c>
      <c r="H198" s="245" t="s">
        <v>14362</v>
      </c>
      <c r="I198" s="245" t="s">
        <v>14413</v>
      </c>
      <c r="J198" s="245" t="s">
        <v>14733</v>
      </c>
      <c r="K198" s="247" t="s">
        <v>14466</v>
      </c>
      <c r="L198" s="248" t="s">
        <v>13377</v>
      </c>
      <c r="M198" s="245" t="s">
        <v>14623</v>
      </c>
    </row>
    <row r="199" spans="1:13" ht="28.5">
      <c r="A199" s="155" t="str">
        <f t="shared" si="12"/>
        <v>DeclarationB104</v>
      </c>
      <c r="B199" s="155" t="s">
        <v>961</v>
      </c>
      <c r="C199" s="155" t="s">
        <v>13873</v>
      </c>
      <c r="D199" s="155" t="s">
        <v>478</v>
      </c>
      <c r="E199" s="213" t="s">
        <v>13300</v>
      </c>
      <c r="F199" s="155" t="s">
        <v>14240</v>
      </c>
      <c r="G199" s="155" t="s">
        <v>537</v>
      </c>
      <c r="H199" s="155" t="s">
        <v>369</v>
      </c>
      <c r="I199" s="155" t="s">
        <v>231</v>
      </c>
      <c r="J199" s="155" t="s">
        <v>17</v>
      </c>
      <c r="K199" s="232" t="s">
        <v>260</v>
      </c>
      <c r="L199" s="238" t="s">
        <v>173</v>
      </c>
      <c r="M199" s="155" t="s">
        <v>14624</v>
      </c>
    </row>
    <row r="200" spans="1:13" ht="28.5">
      <c r="A200" s="155" t="str">
        <f t="shared" si="12"/>
        <v>DeclarationB105</v>
      </c>
      <c r="B200" s="155" t="s">
        <v>961</v>
      </c>
      <c r="C200" s="155" t="s">
        <v>13874</v>
      </c>
      <c r="D200" s="206" t="s">
        <v>12340</v>
      </c>
      <c r="E200" s="214" t="s">
        <v>14048</v>
      </c>
      <c r="F200" s="263" t="s">
        <v>14241</v>
      </c>
      <c r="G200" s="240" t="s">
        <v>14316</v>
      </c>
      <c r="H200" s="240" t="s">
        <v>14363</v>
      </c>
      <c r="I200" s="240" t="s">
        <v>14414</v>
      </c>
      <c r="J200" s="240" t="s">
        <v>14734</v>
      </c>
      <c r="K200" s="241" t="s">
        <v>14467</v>
      </c>
      <c r="L200" s="234" t="s">
        <v>12387</v>
      </c>
      <c r="M200" s="240" t="s">
        <v>14625</v>
      </c>
    </row>
    <row r="201" spans="1:13" ht="30">
      <c r="A201" s="155" t="str">
        <f t="shared" si="12"/>
        <v>DeclarationB106</v>
      </c>
      <c r="B201" s="155" t="s">
        <v>961</v>
      </c>
      <c r="C201" s="155" t="s">
        <v>13875</v>
      </c>
      <c r="D201" s="206" t="s">
        <v>12341</v>
      </c>
      <c r="E201" s="214" t="s">
        <v>14049</v>
      </c>
      <c r="F201" s="263" t="s">
        <v>14242</v>
      </c>
      <c r="G201" s="240" t="s">
        <v>14317</v>
      </c>
      <c r="H201" s="240" t="s">
        <v>14364</v>
      </c>
      <c r="I201" s="240" t="s">
        <v>14415</v>
      </c>
      <c r="J201" s="240" t="s">
        <v>14735</v>
      </c>
      <c r="K201" s="241" t="s">
        <v>14468</v>
      </c>
      <c r="L201" s="234" t="s">
        <v>12388</v>
      </c>
      <c r="M201" s="240" t="s">
        <v>14626</v>
      </c>
    </row>
    <row r="202" spans="1:13" ht="28.5">
      <c r="A202" s="155" t="str">
        <f t="shared" si="12"/>
        <v>DeclarationB107</v>
      </c>
      <c r="B202" s="155" t="s">
        <v>961</v>
      </c>
      <c r="C202" s="155" t="s">
        <v>13876</v>
      </c>
      <c r="D202" s="206" t="s">
        <v>476</v>
      </c>
      <c r="E202" s="214" t="s">
        <v>13294</v>
      </c>
      <c r="F202" s="263" t="s">
        <v>14243</v>
      </c>
      <c r="G202" s="240" t="s">
        <v>14318</v>
      </c>
      <c r="H202" s="240" t="s">
        <v>14365</v>
      </c>
      <c r="I202" s="240" t="s">
        <v>14416</v>
      </c>
      <c r="J202" s="240" t="s">
        <v>14736</v>
      </c>
      <c r="K202" s="241" t="s">
        <v>14318</v>
      </c>
      <c r="L202" s="249" t="s">
        <v>14517</v>
      </c>
      <c r="M202" s="240" t="s">
        <v>14627</v>
      </c>
    </row>
    <row r="203" spans="1:13" ht="28.5">
      <c r="A203" s="155" t="str">
        <f t="shared" si="12"/>
        <v>DeclarationB108</v>
      </c>
      <c r="B203" s="155" t="s">
        <v>961</v>
      </c>
      <c r="C203" s="155" t="s">
        <v>13877</v>
      </c>
      <c r="D203" s="206" t="s">
        <v>13880</v>
      </c>
      <c r="E203" s="206" t="s">
        <v>14050</v>
      </c>
      <c r="F203" s="206" t="s">
        <v>14244</v>
      </c>
      <c r="G203" s="206" t="s">
        <v>15029</v>
      </c>
      <c r="H203" s="206" t="s">
        <v>14366</v>
      </c>
      <c r="I203" s="206" t="s">
        <v>14417</v>
      </c>
      <c r="J203" s="206" t="s">
        <v>14753</v>
      </c>
      <c r="K203" s="206" t="s">
        <v>14469</v>
      </c>
      <c r="L203" s="206" t="s">
        <v>14518</v>
      </c>
      <c r="M203" s="206" t="s">
        <v>14628</v>
      </c>
    </row>
    <row r="204" spans="1:13" ht="28.5">
      <c r="A204" s="155" t="str">
        <f t="shared" si="12"/>
        <v>DeclarationB109</v>
      </c>
      <c r="B204" s="155" t="s">
        <v>961</v>
      </c>
      <c r="C204" s="155" t="s">
        <v>13878</v>
      </c>
      <c r="D204" s="206" t="s">
        <v>13882</v>
      </c>
      <c r="E204" s="206" t="s">
        <v>14051</v>
      </c>
      <c r="F204" s="206" t="s">
        <v>14245</v>
      </c>
      <c r="G204" s="206" t="s">
        <v>15030</v>
      </c>
      <c r="H204" s="206" t="s">
        <v>14367</v>
      </c>
      <c r="I204" s="206" t="s">
        <v>14418</v>
      </c>
      <c r="J204" s="206" t="s">
        <v>14754</v>
      </c>
      <c r="K204" s="206" t="s">
        <v>14470</v>
      </c>
      <c r="L204" s="206" t="s">
        <v>14519</v>
      </c>
      <c r="M204" s="206" t="s">
        <v>14629</v>
      </c>
    </row>
    <row r="205" spans="1:13" ht="28.5">
      <c r="A205" s="155" t="str">
        <f t="shared" si="12"/>
        <v>DeclarationB110</v>
      </c>
      <c r="B205" s="155" t="s">
        <v>961</v>
      </c>
      <c r="C205" s="155" t="s">
        <v>13879</v>
      </c>
      <c r="D205" s="206" t="s">
        <v>13883</v>
      </c>
      <c r="E205" s="206" t="s">
        <v>14052</v>
      </c>
      <c r="F205" s="206" t="s">
        <v>14246</v>
      </c>
      <c r="G205" s="206" t="s">
        <v>15031</v>
      </c>
      <c r="H205" s="206" t="s">
        <v>14368</v>
      </c>
      <c r="I205" s="206" t="s">
        <v>14419</v>
      </c>
      <c r="J205" s="206" t="s">
        <v>14755</v>
      </c>
      <c r="K205" s="206" t="s">
        <v>14471</v>
      </c>
      <c r="L205" s="206" t="s">
        <v>14520</v>
      </c>
      <c r="M205" s="206" t="s">
        <v>14630</v>
      </c>
    </row>
    <row r="206" spans="1:13" ht="28.5">
      <c r="A206" s="155" t="str">
        <f t="shared" ref="A206" si="13">B206&amp;C206</f>
        <v>DeclarationB111</v>
      </c>
      <c r="B206" s="155" t="s">
        <v>961</v>
      </c>
      <c r="C206" s="155" t="s">
        <v>13881</v>
      </c>
      <c r="D206" s="206" t="s">
        <v>476</v>
      </c>
      <c r="E206" s="214" t="s">
        <v>13294</v>
      </c>
      <c r="F206" s="263" t="s">
        <v>14243</v>
      </c>
      <c r="G206" s="240" t="s">
        <v>14318</v>
      </c>
      <c r="H206" s="240" t="s">
        <v>14365</v>
      </c>
      <c r="I206" s="240" t="s">
        <v>14416</v>
      </c>
      <c r="J206" s="240" t="s">
        <v>14736</v>
      </c>
      <c r="K206" s="241" t="s">
        <v>14318</v>
      </c>
      <c r="L206" s="249" t="s">
        <v>14517</v>
      </c>
      <c r="M206" s="240" t="s">
        <v>14627</v>
      </c>
    </row>
    <row r="207" spans="1:13" ht="409.5" customHeight="1">
      <c r="A207" s="155" t="str">
        <f t="shared" ref="A207" si="14">B207&amp;C207</f>
        <v>Smelter Look-upA1</v>
      </c>
      <c r="B207" s="155" t="s">
        <v>12370</v>
      </c>
      <c r="C207" s="155" t="s">
        <v>614</v>
      </c>
      <c r="D207" s="112" t="s">
        <v>13111</v>
      </c>
      <c r="E207" s="259" t="s">
        <v>14053</v>
      </c>
      <c r="F207" s="263" t="s">
        <v>14877</v>
      </c>
      <c r="G207" s="240" t="s">
        <v>14319</v>
      </c>
      <c r="H207" s="240" t="s">
        <v>14878</v>
      </c>
      <c r="I207" s="240" t="s">
        <v>14879</v>
      </c>
      <c r="J207" s="240" t="s">
        <v>13390</v>
      </c>
      <c r="K207" s="241" t="s">
        <v>14880</v>
      </c>
      <c r="L207" s="250" t="s">
        <v>14881</v>
      </c>
      <c r="M207" s="240" t="s">
        <v>14631</v>
      </c>
    </row>
    <row r="208" spans="1:13" ht="28.5">
      <c r="A208" s="155" t="str">
        <f t="shared" ref="A208:A217" si="15">B208&amp;C208</f>
        <v>Smelter Look-upA4</v>
      </c>
      <c r="B208" s="155" t="s">
        <v>12370</v>
      </c>
      <c r="C208" s="155" t="s">
        <v>617</v>
      </c>
      <c r="D208" s="155" t="s">
        <v>816</v>
      </c>
      <c r="E208" s="214" t="s">
        <v>1055</v>
      </c>
      <c r="F208" s="155" t="s">
        <v>1055</v>
      </c>
      <c r="G208" s="155" t="s">
        <v>1056</v>
      </c>
      <c r="H208" s="155" t="s">
        <v>1250</v>
      </c>
      <c r="I208" s="155" t="s">
        <v>816</v>
      </c>
      <c r="J208" s="173" t="s">
        <v>910</v>
      </c>
      <c r="K208" s="232" t="s">
        <v>816</v>
      </c>
      <c r="L208" s="238" t="s">
        <v>443</v>
      </c>
      <c r="M208" s="155" t="s">
        <v>816</v>
      </c>
    </row>
    <row r="209" spans="1:13" ht="28.5">
      <c r="A209" s="155" t="str">
        <f t="shared" si="15"/>
        <v>Smelter Look-upB4</v>
      </c>
      <c r="B209" s="155" t="s">
        <v>12370</v>
      </c>
      <c r="C209" s="155" t="s">
        <v>920</v>
      </c>
      <c r="D209" s="155" t="s">
        <v>12368</v>
      </c>
      <c r="E209" s="214" t="s">
        <v>13838</v>
      </c>
      <c r="F209" s="263" t="s">
        <v>14247</v>
      </c>
      <c r="G209" s="240" t="s">
        <v>14320</v>
      </c>
      <c r="H209" s="240" t="s">
        <v>14369</v>
      </c>
      <c r="I209" s="240" t="s">
        <v>14420</v>
      </c>
      <c r="J209" s="234" t="s">
        <v>15118</v>
      </c>
      <c r="K209" s="241" t="s">
        <v>14472</v>
      </c>
      <c r="L209" s="234" t="s">
        <v>13378</v>
      </c>
      <c r="M209" s="240" t="s">
        <v>14632</v>
      </c>
    </row>
    <row r="210" spans="1:13" ht="28.5">
      <c r="A210" s="155" t="str">
        <f t="shared" si="15"/>
        <v>Smelter Look-up</v>
      </c>
      <c r="B210" s="155" t="s">
        <v>12370</v>
      </c>
      <c r="D210" s="155" t="s">
        <v>13094</v>
      </c>
      <c r="E210" s="214" t="s">
        <v>13301</v>
      </c>
      <c r="F210" s="155" t="s">
        <v>14248</v>
      </c>
      <c r="G210" s="155" t="s">
        <v>574</v>
      </c>
      <c r="H210" s="155" t="s">
        <v>372</v>
      </c>
      <c r="I210" s="155" t="s">
        <v>233</v>
      </c>
      <c r="J210" s="173" t="s">
        <v>1137</v>
      </c>
      <c r="K210" s="232" t="s">
        <v>1059</v>
      </c>
      <c r="L210" s="238" t="s">
        <v>606</v>
      </c>
      <c r="M210" s="155" t="s">
        <v>14633</v>
      </c>
    </row>
    <row r="211" spans="1:13" ht="28.5">
      <c r="A211" s="155" t="str">
        <f t="shared" si="15"/>
        <v>Smelter Look-upC4</v>
      </c>
      <c r="B211" s="155" t="s">
        <v>12370</v>
      </c>
      <c r="C211" s="155" t="s">
        <v>941</v>
      </c>
      <c r="D211" s="155" t="s">
        <v>873</v>
      </c>
      <c r="E211" s="233" t="s">
        <v>13302</v>
      </c>
      <c r="F211" s="155" t="s">
        <v>14249</v>
      </c>
      <c r="G211" s="155" t="s">
        <v>573</v>
      </c>
      <c r="H211" s="155" t="s">
        <v>371</v>
      </c>
      <c r="I211" s="155" t="s">
        <v>232</v>
      </c>
      <c r="J211" s="173" t="s">
        <v>1136</v>
      </c>
      <c r="K211" s="232" t="s">
        <v>261</v>
      </c>
      <c r="L211" s="238" t="s">
        <v>444</v>
      </c>
      <c r="M211" s="155" t="s">
        <v>14634</v>
      </c>
    </row>
    <row r="212" spans="1:13" ht="28.5">
      <c r="A212" s="155" t="str">
        <f t="shared" si="15"/>
        <v>Smelter Look-upD4</v>
      </c>
      <c r="B212" s="155" t="s">
        <v>12370</v>
      </c>
      <c r="C212" s="155" t="s">
        <v>1252</v>
      </c>
      <c r="D212" s="155" t="s">
        <v>872</v>
      </c>
      <c r="E212" s="235" t="s">
        <v>13303</v>
      </c>
      <c r="F212" s="155" t="s">
        <v>14250</v>
      </c>
      <c r="G212" s="155" t="s">
        <v>911</v>
      </c>
      <c r="H212" s="155" t="s">
        <v>373</v>
      </c>
      <c r="I212" s="155" t="s">
        <v>234</v>
      </c>
      <c r="J212" s="173" t="s">
        <v>12666</v>
      </c>
      <c r="K212" s="232" t="s">
        <v>262</v>
      </c>
      <c r="L212" s="238" t="s">
        <v>605</v>
      </c>
      <c r="M212" s="155" t="s">
        <v>14635</v>
      </c>
    </row>
    <row r="213" spans="1:13" ht="28.5">
      <c r="A213" s="155" t="str">
        <f t="shared" si="15"/>
        <v>Smelter Look-upE4</v>
      </c>
      <c r="B213" s="155" t="s">
        <v>12370</v>
      </c>
      <c r="C213" s="155" t="s">
        <v>1253</v>
      </c>
      <c r="D213" s="155" t="s">
        <v>12366</v>
      </c>
      <c r="E213" s="214" t="s">
        <v>14054</v>
      </c>
      <c r="F213" s="263" t="s">
        <v>14251</v>
      </c>
      <c r="G213" s="240" t="s">
        <v>572</v>
      </c>
      <c r="H213" s="240" t="s">
        <v>14370</v>
      </c>
      <c r="I213" s="240" t="s">
        <v>14421</v>
      </c>
      <c r="J213" s="234" t="s">
        <v>15119</v>
      </c>
      <c r="K213" s="241" t="s">
        <v>14473</v>
      </c>
      <c r="L213" s="234" t="s">
        <v>13379</v>
      </c>
      <c r="M213" s="240" t="s">
        <v>14636</v>
      </c>
    </row>
    <row r="214" spans="1:13" ht="28.5">
      <c r="A214" s="155" t="str">
        <f t="shared" si="15"/>
        <v>Smelter Look-upF4</v>
      </c>
      <c r="B214" s="155" t="s">
        <v>12370</v>
      </c>
      <c r="C214" s="155" t="s">
        <v>1263</v>
      </c>
      <c r="D214" s="155" t="s">
        <v>456</v>
      </c>
      <c r="E214" s="213" t="s">
        <v>13304</v>
      </c>
      <c r="F214" s="155" t="s">
        <v>14252</v>
      </c>
      <c r="G214" s="155" t="s">
        <v>546</v>
      </c>
      <c r="H214" s="155" t="s">
        <v>376</v>
      </c>
      <c r="I214" s="155" t="s">
        <v>246</v>
      </c>
      <c r="J214" s="173" t="s">
        <v>1320</v>
      </c>
      <c r="K214" s="232" t="s">
        <v>110</v>
      </c>
      <c r="L214" s="238" t="s">
        <v>68</v>
      </c>
      <c r="M214" s="155" t="s">
        <v>14637</v>
      </c>
    </row>
    <row r="215" spans="1:13" ht="28.5" customHeight="1">
      <c r="A215" s="155" t="str">
        <f t="shared" si="15"/>
        <v>Smelter Look-upG4</v>
      </c>
      <c r="B215" s="155" t="s">
        <v>12370</v>
      </c>
      <c r="C215" s="155" t="s">
        <v>1254</v>
      </c>
      <c r="D215" s="155" t="s">
        <v>458</v>
      </c>
      <c r="E215" s="213" t="s">
        <v>13305</v>
      </c>
      <c r="F215" s="155" t="s">
        <v>14253</v>
      </c>
      <c r="G215" s="155" t="s">
        <v>539</v>
      </c>
      <c r="H215" s="155" t="s">
        <v>1103</v>
      </c>
      <c r="I215" s="155" t="s">
        <v>236</v>
      </c>
      <c r="J215" s="173" t="s">
        <v>12663</v>
      </c>
      <c r="K215" s="232" t="s">
        <v>264</v>
      </c>
      <c r="L215" s="238" t="s">
        <v>175</v>
      </c>
      <c r="M215" s="155" t="s">
        <v>14638</v>
      </c>
    </row>
    <row r="216" spans="1:13" ht="28.5" customHeight="1">
      <c r="A216" s="155" t="str">
        <f t="shared" si="15"/>
        <v>Smelter Look-upH4</v>
      </c>
      <c r="B216" s="155" t="s">
        <v>12370</v>
      </c>
      <c r="C216" s="155" t="s">
        <v>1255</v>
      </c>
      <c r="D216" s="155" t="s">
        <v>459</v>
      </c>
      <c r="E216" s="213" t="s">
        <v>13306</v>
      </c>
      <c r="F216" s="155" t="s">
        <v>14254</v>
      </c>
      <c r="G216" s="155" t="s">
        <v>540</v>
      </c>
      <c r="H216" s="155" t="s">
        <v>1104</v>
      </c>
      <c r="I216" s="155" t="s">
        <v>237</v>
      </c>
      <c r="J216" s="173" t="s">
        <v>12664</v>
      </c>
      <c r="K216" s="232" t="s">
        <v>265</v>
      </c>
      <c r="L216" s="238" t="s">
        <v>176</v>
      </c>
      <c r="M216" s="155" t="s">
        <v>14639</v>
      </c>
    </row>
    <row r="217" spans="1:13" ht="28.5" customHeight="1">
      <c r="A217" s="155" t="str">
        <f t="shared" si="15"/>
        <v>Smelter Look-upI4</v>
      </c>
      <c r="B217" s="155" t="s">
        <v>12370</v>
      </c>
      <c r="C217" s="155" t="s">
        <v>1256</v>
      </c>
      <c r="D217" s="155" t="s">
        <v>871</v>
      </c>
      <c r="E217" s="213" t="s">
        <v>13307</v>
      </c>
      <c r="F217" s="155" t="s">
        <v>14255</v>
      </c>
      <c r="G217" s="155" t="s">
        <v>1105</v>
      </c>
      <c r="H217" s="155" t="s">
        <v>1106</v>
      </c>
      <c r="I217" s="155" t="s">
        <v>238</v>
      </c>
      <c r="J217" s="173" t="s">
        <v>12665</v>
      </c>
      <c r="K217" s="232" t="s">
        <v>104</v>
      </c>
      <c r="L217" s="238" t="s">
        <v>604</v>
      </c>
      <c r="M217" s="155" t="s">
        <v>14640</v>
      </c>
    </row>
    <row r="218" spans="1:13" ht="28.5" customHeight="1">
      <c r="A218" s="155" t="s">
        <v>2311</v>
      </c>
      <c r="B218" s="155" t="s">
        <v>1205</v>
      </c>
      <c r="C218" s="155" t="s">
        <v>617</v>
      </c>
      <c r="D218" s="155" t="s">
        <v>2368</v>
      </c>
      <c r="E218" s="213" t="s">
        <v>2369</v>
      </c>
      <c r="F218" s="155" t="s">
        <v>14256</v>
      </c>
      <c r="G218" s="155" t="s">
        <v>2370</v>
      </c>
      <c r="H218" s="155" t="s">
        <v>2371</v>
      </c>
      <c r="I218" s="155" t="s">
        <v>2373</v>
      </c>
      <c r="J218" s="173" t="s">
        <v>15120</v>
      </c>
      <c r="K218" s="232" t="s">
        <v>2376</v>
      </c>
      <c r="L218" s="238" t="s">
        <v>2378</v>
      </c>
      <c r="M218" s="155" t="s">
        <v>2379</v>
      </c>
    </row>
    <row r="219" spans="1:13" ht="28.5" customHeight="1">
      <c r="A219" s="155" t="str">
        <f t="shared" ref="A219:A246" si="16">B219&amp;C219</f>
        <v>Smelter ListB4</v>
      </c>
      <c r="B219" s="155" t="s">
        <v>1205</v>
      </c>
      <c r="C219" s="155" t="s">
        <v>920</v>
      </c>
      <c r="D219" s="155" t="s">
        <v>810</v>
      </c>
      <c r="E219" s="213" t="s">
        <v>835</v>
      </c>
      <c r="F219" s="155" t="s">
        <v>835</v>
      </c>
      <c r="G219" s="155" t="s">
        <v>1054</v>
      </c>
      <c r="H219" s="155" t="s">
        <v>1251</v>
      </c>
      <c r="I219" s="155" t="s">
        <v>810</v>
      </c>
      <c r="J219" s="173" t="s">
        <v>12369</v>
      </c>
      <c r="K219" s="232" t="s">
        <v>810</v>
      </c>
      <c r="L219" s="238" t="s">
        <v>440</v>
      </c>
      <c r="M219" s="155" t="s">
        <v>14641</v>
      </c>
    </row>
    <row r="220" spans="1:13" ht="28.5" customHeight="1">
      <c r="A220" s="155" t="str">
        <f t="shared" si="16"/>
        <v>Smelter ListC4</v>
      </c>
      <c r="B220" s="155" t="s">
        <v>1205</v>
      </c>
      <c r="C220" s="155" t="s">
        <v>941</v>
      </c>
      <c r="D220" s="155" t="s">
        <v>12368</v>
      </c>
      <c r="E220" s="214" t="s">
        <v>13838</v>
      </c>
      <c r="F220" s="263" t="s">
        <v>14247</v>
      </c>
      <c r="G220" s="240" t="s">
        <v>14320</v>
      </c>
      <c r="H220" s="240" t="s">
        <v>14369</v>
      </c>
      <c r="I220" s="240" t="s">
        <v>14420</v>
      </c>
      <c r="J220" s="234" t="s">
        <v>15118</v>
      </c>
      <c r="K220" s="241" t="s">
        <v>14472</v>
      </c>
      <c r="L220" s="234" t="s">
        <v>13378</v>
      </c>
      <c r="M220" s="240" t="s">
        <v>14632</v>
      </c>
    </row>
    <row r="221" spans="1:13" ht="44.25" customHeight="1">
      <c r="A221" s="155" t="str">
        <f t="shared" si="16"/>
        <v>Smelter ListD4</v>
      </c>
      <c r="B221" s="155" t="s">
        <v>1205</v>
      </c>
      <c r="C221" s="155" t="s">
        <v>1252</v>
      </c>
      <c r="D221" s="240" t="s">
        <v>12654</v>
      </c>
      <c r="E221" s="214" t="s">
        <v>12655</v>
      </c>
      <c r="F221" s="263" t="s">
        <v>14257</v>
      </c>
      <c r="G221" s="234" t="s">
        <v>12656</v>
      </c>
      <c r="H221" s="234" t="s">
        <v>12657</v>
      </c>
      <c r="I221" s="234" t="s">
        <v>12658</v>
      </c>
      <c r="J221" s="234" t="s">
        <v>15121</v>
      </c>
      <c r="K221" s="241" t="s">
        <v>12659</v>
      </c>
      <c r="L221" s="234" t="s">
        <v>12660</v>
      </c>
      <c r="M221" s="234" t="s">
        <v>12661</v>
      </c>
    </row>
    <row r="222" spans="1:13" ht="14.25" customHeight="1">
      <c r="A222" s="155" t="str">
        <f t="shared" si="16"/>
        <v>Smelter ListE4</v>
      </c>
      <c r="B222" s="155" t="s">
        <v>1205</v>
      </c>
      <c r="C222" s="155" t="s">
        <v>1253</v>
      </c>
      <c r="D222" s="155" t="s">
        <v>457</v>
      </c>
      <c r="E222" s="213" t="s">
        <v>13308</v>
      </c>
      <c r="F222" s="155" t="s">
        <v>14258</v>
      </c>
      <c r="G222" s="155" t="s">
        <v>538</v>
      </c>
      <c r="H222" s="155" t="s">
        <v>1102</v>
      </c>
      <c r="I222" s="155" t="s">
        <v>235</v>
      </c>
      <c r="J222" s="173" t="s">
        <v>12662</v>
      </c>
      <c r="K222" s="232" t="s">
        <v>263</v>
      </c>
      <c r="L222" s="238" t="s">
        <v>174</v>
      </c>
      <c r="M222" s="155" t="s">
        <v>14642</v>
      </c>
    </row>
    <row r="223" spans="1:13" ht="28.5" customHeight="1">
      <c r="A223" s="155" t="str">
        <f t="shared" si="16"/>
        <v>Smelter ListH4</v>
      </c>
      <c r="B223" s="155" t="s">
        <v>1205</v>
      </c>
      <c r="C223" s="155" t="s">
        <v>1255</v>
      </c>
      <c r="D223" s="155" t="s">
        <v>458</v>
      </c>
      <c r="E223" s="213" t="s">
        <v>13305</v>
      </c>
      <c r="F223" s="155" t="s">
        <v>14253</v>
      </c>
      <c r="G223" s="155" t="s">
        <v>539</v>
      </c>
      <c r="H223" s="155" t="s">
        <v>1103</v>
      </c>
      <c r="I223" s="155" t="s">
        <v>236</v>
      </c>
      <c r="J223" s="173" t="s">
        <v>12663</v>
      </c>
      <c r="K223" s="232" t="s">
        <v>264</v>
      </c>
      <c r="L223" s="238" t="s">
        <v>175</v>
      </c>
      <c r="M223" s="155" t="s">
        <v>14638</v>
      </c>
    </row>
    <row r="224" spans="1:13" ht="14.25" customHeight="1">
      <c r="A224" s="155" t="str">
        <f t="shared" si="16"/>
        <v>Smelter ListI4</v>
      </c>
      <c r="B224" s="155" t="s">
        <v>1205</v>
      </c>
      <c r="C224" s="155" t="s">
        <v>1256</v>
      </c>
      <c r="D224" s="155" t="s">
        <v>459</v>
      </c>
      <c r="E224" s="233" t="s">
        <v>13306</v>
      </c>
      <c r="F224" s="155" t="s">
        <v>14254</v>
      </c>
      <c r="G224" s="155" t="s">
        <v>540</v>
      </c>
      <c r="H224" s="155" t="s">
        <v>1104</v>
      </c>
      <c r="I224" s="155" t="s">
        <v>237</v>
      </c>
      <c r="J224" s="173" t="s">
        <v>12664</v>
      </c>
      <c r="K224" s="232" t="s">
        <v>265</v>
      </c>
      <c r="L224" s="238" t="s">
        <v>176</v>
      </c>
      <c r="M224" s="155" t="s">
        <v>14639</v>
      </c>
    </row>
    <row r="225" spans="1:13" ht="28.5">
      <c r="A225" s="155" t="str">
        <f t="shared" si="16"/>
        <v>Smelter ListJ4</v>
      </c>
      <c r="B225" s="155" t="s">
        <v>1205</v>
      </c>
      <c r="C225" s="155" t="s">
        <v>1257</v>
      </c>
      <c r="D225" s="155" t="s">
        <v>871</v>
      </c>
      <c r="E225" s="233" t="s">
        <v>13307</v>
      </c>
      <c r="F225" s="155" t="s">
        <v>14255</v>
      </c>
      <c r="G225" s="155" t="s">
        <v>1105</v>
      </c>
      <c r="H225" s="155" t="s">
        <v>1106</v>
      </c>
      <c r="I225" s="155" t="s">
        <v>238</v>
      </c>
      <c r="J225" s="173" t="s">
        <v>12665</v>
      </c>
      <c r="K225" s="232" t="s">
        <v>104</v>
      </c>
      <c r="L225" s="238" t="s">
        <v>604</v>
      </c>
      <c r="M225" s="155" t="s">
        <v>14640</v>
      </c>
    </row>
    <row r="226" spans="1:13">
      <c r="A226" s="155" t="str">
        <f t="shared" si="16"/>
        <v>Smelter ListK4</v>
      </c>
      <c r="B226" s="155" t="s">
        <v>1205</v>
      </c>
      <c r="C226" s="155" t="s">
        <v>1258</v>
      </c>
      <c r="D226" s="155" t="s">
        <v>460</v>
      </c>
      <c r="E226" s="213" t="s">
        <v>13309</v>
      </c>
      <c r="F226" s="155" t="s">
        <v>14259</v>
      </c>
      <c r="G226" s="155" t="s">
        <v>541</v>
      </c>
      <c r="H226" s="155" t="s">
        <v>1107</v>
      </c>
      <c r="I226" s="155" t="s">
        <v>239</v>
      </c>
      <c r="J226" s="173" t="s">
        <v>997</v>
      </c>
      <c r="K226" s="232" t="s">
        <v>1108</v>
      </c>
      <c r="L226" s="238" t="s">
        <v>441</v>
      </c>
      <c r="M226" s="155" t="s">
        <v>14643</v>
      </c>
    </row>
    <row r="227" spans="1:13">
      <c r="A227" s="155" t="str">
        <f t="shared" si="16"/>
        <v>Smelter ListL4</v>
      </c>
      <c r="B227" s="155" t="s">
        <v>1205</v>
      </c>
      <c r="C227" s="155" t="s">
        <v>1259</v>
      </c>
      <c r="D227" s="155" t="s">
        <v>461</v>
      </c>
      <c r="E227" s="213" t="s">
        <v>13310</v>
      </c>
      <c r="F227" s="155" t="s">
        <v>14260</v>
      </c>
      <c r="G227" s="155" t="s">
        <v>542</v>
      </c>
      <c r="H227" s="155" t="s">
        <v>1109</v>
      </c>
      <c r="I227" s="155" t="s">
        <v>240</v>
      </c>
      <c r="J227" s="173" t="s">
        <v>18</v>
      </c>
      <c r="K227" s="232" t="s">
        <v>1110</v>
      </c>
      <c r="L227" s="238" t="s">
        <v>442</v>
      </c>
      <c r="M227" s="155" t="s">
        <v>14644</v>
      </c>
    </row>
    <row r="228" spans="1:13" ht="28.5">
      <c r="A228" s="155" t="str">
        <f t="shared" si="16"/>
        <v>Smelter ListM4</v>
      </c>
      <c r="B228" s="155" t="s">
        <v>1205</v>
      </c>
      <c r="C228" s="155" t="s">
        <v>1260</v>
      </c>
      <c r="D228" s="155" t="s">
        <v>462</v>
      </c>
      <c r="E228" s="213" t="s">
        <v>13311</v>
      </c>
      <c r="F228" s="155" t="s">
        <v>14261</v>
      </c>
      <c r="G228" s="155" t="s">
        <v>543</v>
      </c>
      <c r="H228" s="155" t="s">
        <v>1111</v>
      </c>
      <c r="I228" s="155" t="s">
        <v>241</v>
      </c>
      <c r="J228" s="173" t="s">
        <v>19</v>
      </c>
      <c r="K228" s="232" t="s">
        <v>105</v>
      </c>
      <c r="L228" s="238" t="s">
        <v>177</v>
      </c>
      <c r="M228" s="155" t="s">
        <v>14645</v>
      </c>
    </row>
    <row r="229" spans="1:13" ht="42.75">
      <c r="A229" s="155" t="str">
        <f t="shared" si="16"/>
        <v>Smelter ListN4</v>
      </c>
      <c r="B229" s="155" t="s">
        <v>1205</v>
      </c>
      <c r="C229" s="155" t="s">
        <v>1261</v>
      </c>
      <c r="D229" s="155" t="s">
        <v>489</v>
      </c>
      <c r="E229" s="213" t="s">
        <v>13312</v>
      </c>
      <c r="F229" s="155" t="s">
        <v>14262</v>
      </c>
      <c r="G229" s="155" t="s">
        <v>544</v>
      </c>
      <c r="H229" s="143" t="s">
        <v>374</v>
      </c>
      <c r="I229" s="155" t="s">
        <v>242</v>
      </c>
      <c r="J229" s="173" t="s">
        <v>1318</v>
      </c>
      <c r="K229" s="232" t="s">
        <v>106</v>
      </c>
      <c r="L229" s="238" t="s">
        <v>178</v>
      </c>
      <c r="M229" s="155" t="s">
        <v>14646</v>
      </c>
    </row>
    <row r="230" spans="1:13" ht="42.75">
      <c r="A230" s="155" t="str">
        <f t="shared" si="16"/>
        <v>Smelter ListO4</v>
      </c>
      <c r="B230" s="155" t="s">
        <v>1205</v>
      </c>
      <c r="C230" s="155" t="s">
        <v>1262</v>
      </c>
      <c r="D230" s="155" t="s">
        <v>962</v>
      </c>
      <c r="E230" s="213" t="s">
        <v>13313</v>
      </c>
      <c r="F230" s="155" t="s">
        <v>14263</v>
      </c>
      <c r="G230" s="155" t="s">
        <v>545</v>
      </c>
      <c r="H230" s="155" t="s">
        <v>375</v>
      </c>
      <c r="I230" s="155" t="s">
        <v>243</v>
      </c>
      <c r="J230" s="173" t="s">
        <v>1335</v>
      </c>
      <c r="K230" s="232" t="s">
        <v>107</v>
      </c>
      <c r="L230" s="238" t="s">
        <v>179</v>
      </c>
      <c r="M230" s="155" t="s">
        <v>14647</v>
      </c>
    </row>
    <row r="231" spans="1:13" ht="57">
      <c r="A231" s="155" t="str">
        <f t="shared" si="16"/>
        <v>Smelter ListP4</v>
      </c>
      <c r="B231" s="155" t="s">
        <v>1205</v>
      </c>
      <c r="C231" s="155" t="s">
        <v>479</v>
      </c>
      <c r="D231" s="155" t="s">
        <v>488</v>
      </c>
      <c r="E231" s="213" t="s">
        <v>13314</v>
      </c>
      <c r="F231" s="155" t="s">
        <v>14264</v>
      </c>
      <c r="G231" s="155" t="s">
        <v>15032</v>
      </c>
      <c r="H231" s="155" t="s">
        <v>14371</v>
      </c>
      <c r="I231" s="155" t="s">
        <v>244</v>
      </c>
      <c r="J231" s="173" t="s">
        <v>1319</v>
      </c>
      <c r="K231" s="232" t="s">
        <v>108</v>
      </c>
      <c r="L231" s="238" t="s">
        <v>180</v>
      </c>
      <c r="M231" s="155" t="s">
        <v>14648</v>
      </c>
    </row>
    <row r="232" spans="1:13">
      <c r="A232" s="155" t="str">
        <f t="shared" si="16"/>
        <v>Smelter ListQ4</v>
      </c>
      <c r="B232" s="155" t="s">
        <v>1205</v>
      </c>
      <c r="C232" s="155" t="s">
        <v>487</v>
      </c>
      <c r="D232" s="155" t="s">
        <v>807</v>
      </c>
      <c r="E232" s="213" t="s">
        <v>834</v>
      </c>
      <c r="F232" s="155" t="s">
        <v>14228</v>
      </c>
      <c r="G232" s="155" t="s">
        <v>894</v>
      </c>
      <c r="H232" s="155" t="s">
        <v>895</v>
      </c>
      <c r="I232" s="155" t="s">
        <v>896</v>
      </c>
      <c r="J232" s="173" t="s">
        <v>996</v>
      </c>
      <c r="K232" s="232" t="s">
        <v>897</v>
      </c>
      <c r="L232" s="238" t="s">
        <v>438</v>
      </c>
      <c r="M232" s="155" t="s">
        <v>14612</v>
      </c>
    </row>
    <row r="233" spans="1:13" ht="42.75">
      <c r="A233" s="155" t="str">
        <f t="shared" si="16"/>
        <v>Smelter ListJ2</v>
      </c>
      <c r="B233" s="155" t="s">
        <v>1205</v>
      </c>
      <c r="C233" s="155" t="s">
        <v>797</v>
      </c>
      <c r="D233" s="155" t="s">
        <v>13112</v>
      </c>
      <c r="E233" s="155" t="s">
        <v>14055</v>
      </c>
      <c r="F233" s="155" t="s">
        <v>14265</v>
      </c>
      <c r="G233" s="155" t="s">
        <v>14321</v>
      </c>
      <c r="H233" s="155" t="s">
        <v>14845</v>
      </c>
      <c r="I233" s="155" t="s">
        <v>14846</v>
      </c>
      <c r="J233" s="173" t="s">
        <v>14847</v>
      </c>
      <c r="K233" s="232" t="s">
        <v>13190</v>
      </c>
      <c r="L233" s="238" t="s">
        <v>14848</v>
      </c>
      <c r="M233" s="155" t="s">
        <v>14649</v>
      </c>
    </row>
    <row r="234" spans="1:13" ht="42.75">
      <c r="A234" s="155" t="str">
        <f t="shared" si="16"/>
        <v>Smelter ListB2</v>
      </c>
      <c r="B234" s="155" t="s">
        <v>1205</v>
      </c>
      <c r="C234" s="155" t="s">
        <v>965</v>
      </c>
      <c r="D234" s="251" t="s">
        <v>2367</v>
      </c>
      <c r="E234" s="155" t="s">
        <v>14056</v>
      </c>
      <c r="F234" s="155" t="s">
        <v>14266</v>
      </c>
      <c r="G234" s="155" t="s">
        <v>14322</v>
      </c>
      <c r="H234" s="155" t="s">
        <v>2372</v>
      </c>
      <c r="I234" s="155" t="s">
        <v>2374</v>
      </c>
      <c r="J234" s="155" t="s">
        <v>2375</v>
      </c>
      <c r="K234" s="155" t="s">
        <v>2377</v>
      </c>
      <c r="L234" s="243" t="s">
        <v>14521</v>
      </c>
      <c r="M234" s="155" t="s">
        <v>14650</v>
      </c>
    </row>
    <row r="235" spans="1:13" ht="409.5">
      <c r="A235" s="155" t="str">
        <f t="shared" si="16"/>
        <v>Smelter ListB3</v>
      </c>
      <c r="B235" s="155" t="s">
        <v>1205</v>
      </c>
      <c r="C235" s="155" t="s">
        <v>919</v>
      </c>
      <c r="D235" s="252" t="s">
        <v>13201</v>
      </c>
      <c r="E235" s="155" t="s">
        <v>14057</v>
      </c>
      <c r="F235" s="263" t="s">
        <v>14841</v>
      </c>
      <c r="G235" s="234" t="s">
        <v>14323</v>
      </c>
      <c r="H235" s="240" t="s">
        <v>14842</v>
      </c>
      <c r="I235" s="234" t="s">
        <v>14843</v>
      </c>
      <c r="J235" s="234" t="s">
        <v>13391</v>
      </c>
      <c r="K235" s="241" t="s">
        <v>14474</v>
      </c>
      <c r="L235" s="234" t="s">
        <v>14522</v>
      </c>
      <c r="M235" s="234" t="s">
        <v>14844</v>
      </c>
    </row>
    <row r="236" spans="1:13">
      <c r="A236" s="155" t="str">
        <f t="shared" si="16"/>
        <v>Smelter ListF4</v>
      </c>
      <c r="B236" s="155" t="s">
        <v>1205</v>
      </c>
      <c r="C236" s="155" t="s">
        <v>1263</v>
      </c>
      <c r="D236" s="155" t="s">
        <v>455</v>
      </c>
      <c r="E236" s="155" t="s">
        <v>14058</v>
      </c>
      <c r="F236" s="155" t="s">
        <v>14172</v>
      </c>
      <c r="G236" s="155" t="s">
        <v>572</v>
      </c>
      <c r="H236" s="155" t="s">
        <v>370</v>
      </c>
      <c r="I236" s="155" t="s">
        <v>245</v>
      </c>
      <c r="J236" s="173" t="s">
        <v>1135</v>
      </c>
      <c r="K236" s="232" t="s">
        <v>109</v>
      </c>
      <c r="L236" s="238" t="s">
        <v>67</v>
      </c>
      <c r="M236" s="155" t="s">
        <v>14651</v>
      </c>
    </row>
    <row r="237" spans="1:13">
      <c r="A237" s="155" t="str">
        <f t="shared" si="16"/>
        <v>Smelter ListG4</v>
      </c>
      <c r="B237" s="155" t="s">
        <v>1205</v>
      </c>
      <c r="C237" s="155" t="s">
        <v>1254</v>
      </c>
      <c r="D237" s="155" t="s">
        <v>456</v>
      </c>
      <c r="E237" s="155" t="s">
        <v>13304</v>
      </c>
      <c r="F237" s="155" t="s">
        <v>14252</v>
      </c>
      <c r="G237" s="155" t="s">
        <v>546</v>
      </c>
      <c r="H237" s="155" t="s">
        <v>376</v>
      </c>
      <c r="I237" s="155" t="s">
        <v>246</v>
      </c>
      <c r="J237" s="173" t="s">
        <v>1320</v>
      </c>
      <c r="K237" s="232" t="s">
        <v>110</v>
      </c>
      <c r="L237" s="238" t="s">
        <v>68</v>
      </c>
      <c r="M237" s="155" t="s">
        <v>14637</v>
      </c>
    </row>
    <row r="238" spans="1:13" ht="28.5">
      <c r="A238" s="155" t="str">
        <f t="shared" si="16"/>
        <v>Smelter ListAH5</v>
      </c>
      <c r="B238" s="155" t="s">
        <v>1205</v>
      </c>
      <c r="C238" s="155" t="s">
        <v>12361</v>
      </c>
      <c r="D238" s="155" t="s">
        <v>475</v>
      </c>
      <c r="E238" s="155" t="s">
        <v>13293</v>
      </c>
      <c r="F238" s="155" t="s">
        <v>14233</v>
      </c>
      <c r="G238" s="155" t="s">
        <v>534</v>
      </c>
      <c r="H238" s="155" t="s">
        <v>367</v>
      </c>
      <c r="I238" s="155" t="s">
        <v>228</v>
      </c>
      <c r="J238" s="155" t="s">
        <v>14</v>
      </c>
      <c r="K238" s="232" t="s">
        <v>258</v>
      </c>
      <c r="L238" s="238" t="s">
        <v>170</v>
      </c>
      <c r="M238" s="155" t="s">
        <v>14618</v>
      </c>
    </row>
    <row r="239" spans="1:13" ht="28.5">
      <c r="A239" s="155" t="str">
        <f t="shared" si="16"/>
        <v>Smelter ListAH6</v>
      </c>
      <c r="B239" s="155" t="s">
        <v>1205</v>
      </c>
      <c r="C239" s="155" t="s">
        <v>12362</v>
      </c>
      <c r="D239" s="155" t="s">
        <v>476</v>
      </c>
      <c r="E239" s="155" t="s">
        <v>13294</v>
      </c>
      <c r="F239" s="155" t="s">
        <v>14234</v>
      </c>
      <c r="G239" s="155" t="s">
        <v>535</v>
      </c>
      <c r="H239" s="155" t="s">
        <v>476</v>
      </c>
      <c r="I239" s="155" t="s">
        <v>229</v>
      </c>
      <c r="J239" s="155" t="s">
        <v>15</v>
      </c>
      <c r="K239" s="232" t="s">
        <v>476</v>
      </c>
      <c r="L239" s="238" t="s">
        <v>171</v>
      </c>
      <c r="M239" s="155" t="s">
        <v>14619</v>
      </c>
    </row>
    <row r="240" spans="1:13" ht="28.5">
      <c r="A240" s="155" t="str">
        <f t="shared" si="16"/>
        <v>Smelter ListAH7</v>
      </c>
      <c r="B240" s="155" t="s">
        <v>1205</v>
      </c>
      <c r="C240" s="155" t="s">
        <v>12363</v>
      </c>
      <c r="D240" s="155" t="s">
        <v>477</v>
      </c>
      <c r="E240" s="155" t="s">
        <v>13295</v>
      </c>
      <c r="F240" s="155" t="s">
        <v>14235</v>
      </c>
      <c r="G240" s="155" t="s">
        <v>536</v>
      </c>
      <c r="H240" s="155" t="s">
        <v>368</v>
      </c>
      <c r="I240" s="155" t="s">
        <v>230</v>
      </c>
      <c r="J240" s="155" t="s">
        <v>16</v>
      </c>
      <c r="K240" s="232" t="s">
        <v>259</v>
      </c>
      <c r="L240" s="238" t="s">
        <v>172</v>
      </c>
      <c r="M240" s="155" t="s">
        <v>14620</v>
      </c>
    </row>
    <row r="241" spans="1:13" ht="57">
      <c r="A241" s="155" t="str">
        <f t="shared" si="16"/>
        <v>CheckerA1</v>
      </c>
      <c r="B241" s="155" t="s">
        <v>1206</v>
      </c>
      <c r="C241" s="155" t="s">
        <v>614</v>
      </c>
      <c r="D241" s="155" t="s">
        <v>13095</v>
      </c>
      <c r="E241" s="155" t="s">
        <v>14059</v>
      </c>
      <c r="F241" s="155" t="s">
        <v>14267</v>
      </c>
      <c r="G241" s="155" t="s">
        <v>1112</v>
      </c>
      <c r="H241" s="155" t="s">
        <v>377</v>
      </c>
      <c r="I241" s="155" t="s">
        <v>247</v>
      </c>
      <c r="J241" s="173" t="s">
        <v>1336</v>
      </c>
      <c r="K241" s="232" t="s">
        <v>1113</v>
      </c>
      <c r="L241" s="238" t="s">
        <v>1285</v>
      </c>
      <c r="M241" s="155" t="s">
        <v>14652</v>
      </c>
    </row>
    <row r="242" spans="1:13">
      <c r="A242" s="155" t="str">
        <f t="shared" si="16"/>
        <v>CheckerD1</v>
      </c>
      <c r="B242" s="155" t="s">
        <v>1206</v>
      </c>
      <c r="C242" s="155" t="s">
        <v>1264</v>
      </c>
      <c r="D242" s="155" t="s">
        <v>870</v>
      </c>
      <c r="E242" s="155" t="s">
        <v>14060</v>
      </c>
      <c r="F242" s="155" t="s">
        <v>14268</v>
      </c>
      <c r="G242" s="155" t="s">
        <v>1114</v>
      </c>
      <c r="H242" s="155" t="s">
        <v>1115</v>
      </c>
      <c r="I242" s="155" t="s">
        <v>248</v>
      </c>
      <c r="J242" s="155" t="s">
        <v>1337</v>
      </c>
      <c r="K242" s="232" t="s">
        <v>1116</v>
      </c>
      <c r="L242" s="238" t="s">
        <v>1286</v>
      </c>
      <c r="M242" s="155" t="s">
        <v>14653</v>
      </c>
    </row>
    <row r="243" spans="1:13">
      <c r="A243" s="155" t="str">
        <f t="shared" si="16"/>
        <v>CheckerA3</v>
      </c>
      <c r="B243" s="155" t="s">
        <v>1206</v>
      </c>
      <c r="C243" s="155" t="s">
        <v>616</v>
      </c>
      <c r="D243" s="155" t="s">
        <v>848</v>
      </c>
      <c r="E243" s="155" t="s">
        <v>14061</v>
      </c>
      <c r="F243" s="155" t="s">
        <v>14269</v>
      </c>
      <c r="G243" s="155" t="s">
        <v>1117</v>
      </c>
      <c r="H243" s="155" t="s">
        <v>1118</v>
      </c>
      <c r="I243" s="155" t="s">
        <v>1119</v>
      </c>
      <c r="J243" s="155" t="s">
        <v>1120</v>
      </c>
      <c r="K243" s="232" t="s">
        <v>1121</v>
      </c>
      <c r="L243" s="238" t="s">
        <v>1287</v>
      </c>
      <c r="M243" s="155" t="s">
        <v>14654</v>
      </c>
    </row>
    <row r="244" spans="1:13">
      <c r="A244" s="155" t="str">
        <f t="shared" si="16"/>
        <v>CheckerB3</v>
      </c>
      <c r="B244" s="155" t="s">
        <v>1206</v>
      </c>
      <c r="C244" s="155" t="s">
        <v>919</v>
      </c>
      <c r="D244" s="155" t="s">
        <v>849</v>
      </c>
      <c r="E244" s="155" t="s">
        <v>14062</v>
      </c>
      <c r="F244" s="155" t="s">
        <v>833</v>
      </c>
      <c r="G244" s="155" t="s">
        <v>1122</v>
      </c>
      <c r="H244" s="155" t="s">
        <v>1123</v>
      </c>
      <c r="I244" s="155" t="s">
        <v>1124</v>
      </c>
      <c r="J244" s="155" t="s">
        <v>1125</v>
      </c>
      <c r="K244" s="232" t="s">
        <v>1126</v>
      </c>
      <c r="L244" s="238" t="s">
        <v>1288</v>
      </c>
      <c r="M244" s="155" t="s">
        <v>14655</v>
      </c>
    </row>
    <row r="245" spans="1:13">
      <c r="A245" s="155" t="str">
        <f t="shared" si="16"/>
        <v>CheckerC3</v>
      </c>
      <c r="B245" s="155" t="s">
        <v>1206</v>
      </c>
      <c r="C245" s="155" t="s">
        <v>940</v>
      </c>
      <c r="D245" s="155" t="s">
        <v>867</v>
      </c>
      <c r="E245" s="155" t="s">
        <v>14063</v>
      </c>
      <c r="F245" s="155" t="s">
        <v>14270</v>
      </c>
      <c r="G245" s="155" t="s">
        <v>1127</v>
      </c>
      <c r="H245" s="155" t="s">
        <v>1128</v>
      </c>
      <c r="I245" s="155" t="s">
        <v>1129</v>
      </c>
      <c r="J245" s="155" t="s">
        <v>1130</v>
      </c>
      <c r="K245" s="232" t="s">
        <v>1129</v>
      </c>
      <c r="L245" s="238" t="s">
        <v>1289</v>
      </c>
      <c r="M245" s="155" t="s">
        <v>14656</v>
      </c>
    </row>
    <row r="246" spans="1:13">
      <c r="A246" s="155" t="str">
        <f t="shared" si="16"/>
        <v>CheckerD3</v>
      </c>
      <c r="B246" s="155" t="s">
        <v>1206</v>
      </c>
      <c r="C246" s="155" t="s">
        <v>1265</v>
      </c>
      <c r="D246" s="155" t="s">
        <v>868</v>
      </c>
      <c r="E246" s="155" t="s">
        <v>14064</v>
      </c>
      <c r="F246" s="155" t="s">
        <v>14271</v>
      </c>
      <c r="G246" s="155" t="s">
        <v>785</v>
      </c>
      <c r="H246" s="155" t="s">
        <v>786</v>
      </c>
      <c r="I246" s="155" t="s">
        <v>249</v>
      </c>
      <c r="J246" s="155" t="s">
        <v>791</v>
      </c>
      <c r="K246" s="232" t="s">
        <v>787</v>
      </c>
      <c r="L246" s="238" t="s">
        <v>13380</v>
      </c>
      <c r="M246" s="155" t="s">
        <v>14657</v>
      </c>
    </row>
    <row r="247" spans="1:13" ht="32.25" customHeight="1">
      <c r="A247" s="155" t="s">
        <v>1403</v>
      </c>
      <c r="B247" s="155" t="s">
        <v>1206</v>
      </c>
      <c r="C247" s="155" t="s">
        <v>1402</v>
      </c>
      <c r="D247" s="155" t="s">
        <v>1404</v>
      </c>
      <c r="E247" s="155" t="s">
        <v>14065</v>
      </c>
      <c r="F247" s="155" t="s">
        <v>2076</v>
      </c>
      <c r="G247" s="155" t="s">
        <v>2077</v>
      </c>
      <c r="H247" s="155" t="s">
        <v>2078</v>
      </c>
      <c r="I247" s="155" t="s">
        <v>2079</v>
      </c>
      <c r="J247" s="155" t="s">
        <v>15122</v>
      </c>
      <c r="K247" s="155" t="s">
        <v>2080</v>
      </c>
      <c r="L247" s="243" t="s">
        <v>2081</v>
      </c>
      <c r="M247" s="155" t="s">
        <v>14658</v>
      </c>
    </row>
    <row r="248" spans="1:13" ht="32.25" customHeight="1">
      <c r="A248" s="155" t="str">
        <f>B248&amp;C248</f>
        <v>CheckerB63</v>
      </c>
      <c r="B248" s="155" t="s">
        <v>1206</v>
      </c>
      <c r="C248" s="155" t="s">
        <v>1809</v>
      </c>
      <c r="D248" s="155" t="s">
        <v>1404</v>
      </c>
      <c r="E248" s="155" t="s">
        <v>14065</v>
      </c>
      <c r="F248" s="155" t="s">
        <v>2076</v>
      </c>
      <c r="G248" s="155" t="s">
        <v>2077</v>
      </c>
      <c r="H248" s="155" t="s">
        <v>2078</v>
      </c>
      <c r="I248" s="155" t="s">
        <v>2079</v>
      </c>
      <c r="J248" s="155" t="s">
        <v>15122</v>
      </c>
      <c r="K248" s="155" t="s">
        <v>2080</v>
      </c>
      <c r="L248" s="243" t="s">
        <v>2081</v>
      </c>
      <c r="M248" s="155" t="s">
        <v>14658</v>
      </c>
    </row>
    <row r="249" spans="1:13" ht="32.25" customHeight="1">
      <c r="A249" s="155" t="str">
        <f>B249&amp;C249</f>
        <v>CheckerB64</v>
      </c>
      <c r="B249" s="155" t="s">
        <v>1206</v>
      </c>
      <c r="C249" s="155" t="s">
        <v>1810</v>
      </c>
      <c r="D249" s="155" t="s">
        <v>1404</v>
      </c>
      <c r="E249" s="155" t="s">
        <v>14065</v>
      </c>
      <c r="F249" s="155" t="s">
        <v>2076</v>
      </c>
      <c r="G249" s="155" t="s">
        <v>2077</v>
      </c>
      <c r="H249" s="155" t="s">
        <v>2078</v>
      </c>
      <c r="I249" s="155" t="s">
        <v>2079</v>
      </c>
      <c r="J249" s="155" t="s">
        <v>15122</v>
      </c>
      <c r="K249" s="155" t="s">
        <v>2080</v>
      </c>
      <c r="L249" s="243" t="s">
        <v>2081</v>
      </c>
      <c r="M249" s="155" t="s">
        <v>14658</v>
      </c>
    </row>
    <row r="250" spans="1:13" ht="32.25" customHeight="1">
      <c r="A250" s="155" t="str">
        <f>B250&amp;C250</f>
        <v>CheckerB65</v>
      </c>
      <c r="B250" s="155" t="s">
        <v>1206</v>
      </c>
      <c r="C250" s="155" t="s">
        <v>1811</v>
      </c>
      <c r="D250" s="155" t="s">
        <v>1404</v>
      </c>
      <c r="E250" s="155" t="s">
        <v>14065</v>
      </c>
      <c r="F250" s="155" t="s">
        <v>2076</v>
      </c>
      <c r="G250" s="155" t="s">
        <v>2077</v>
      </c>
      <c r="H250" s="155" t="s">
        <v>2078</v>
      </c>
      <c r="I250" s="155" t="s">
        <v>2079</v>
      </c>
      <c r="J250" s="155" t="s">
        <v>15122</v>
      </c>
      <c r="K250" s="155" t="s">
        <v>2080</v>
      </c>
      <c r="L250" s="243" t="s">
        <v>2081</v>
      </c>
      <c r="M250" s="155" t="s">
        <v>14658</v>
      </c>
    </row>
    <row r="251" spans="1:13" ht="32.25" customHeight="1">
      <c r="A251" s="155" t="s">
        <v>1422</v>
      </c>
      <c r="B251" s="155" t="s">
        <v>1206</v>
      </c>
      <c r="C251" s="155" t="s">
        <v>1421</v>
      </c>
      <c r="D251" s="155" t="s">
        <v>1423</v>
      </c>
      <c r="E251" s="155" t="s">
        <v>14066</v>
      </c>
      <c r="F251" s="155" t="s">
        <v>1839</v>
      </c>
      <c r="G251" s="155" t="s">
        <v>1840</v>
      </c>
      <c r="H251" s="155" t="s">
        <v>1841</v>
      </c>
      <c r="I251" s="155" t="s">
        <v>1842</v>
      </c>
      <c r="J251" s="155" t="s">
        <v>1843</v>
      </c>
      <c r="K251" s="155" t="s">
        <v>1423</v>
      </c>
      <c r="L251" s="243" t="s">
        <v>1844</v>
      </c>
      <c r="M251" s="155" t="s">
        <v>2407</v>
      </c>
    </row>
    <row r="252" spans="1:13" ht="28.5">
      <c r="A252" s="155" t="s">
        <v>1405</v>
      </c>
      <c r="B252" s="155" t="s">
        <v>1206</v>
      </c>
      <c r="C252" s="155" t="s">
        <v>1257</v>
      </c>
      <c r="D252" s="155" t="s">
        <v>1495</v>
      </c>
      <c r="E252" s="155" t="s">
        <v>14067</v>
      </c>
      <c r="F252" s="155" t="s">
        <v>1845</v>
      </c>
      <c r="G252" s="155" t="s">
        <v>15033</v>
      </c>
      <c r="H252" s="155" t="s">
        <v>1846</v>
      </c>
      <c r="I252" s="155" t="s">
        <v>1847</v>
      </c>
      <c r="J252" s="155" t="s">
        <v>1848</v>
      </c>
      <c r="K252" s="155" t="s">
        <v>1849</v>
      </c>
      <c r="L252" s="243" t="s">
        <v>1850</v>
      </c>
      <c r="M252" s="155" t="s">
        <v>14659</v>
      </c>
    </row>
    <row r="253" spans="1:13" ht="28.5">
      <c r="A253" s="155" t="s">
        <v>1424</v>
      </c>
      <c r="B253" s="155" t="s">
        <v>1206</v>
      </c>
      <c r="C253" s="155" t="s">
        <v>1406</v>
      </c>
      <c r="D253" s="155" t="s">
        <v>1494</v>
      </c>
      <c r="E253" s="155" t="s">
        <v>14068</v>
      </c>
      <c r="F253" s="155" t="s">
        <v>1851</v>
      </c>
      <c r="G253" s="155" t="s">
        <v>15034</v>
      </c>
      <c r="H253" s="155" t="s">
        <v>1852</v>
      </c>
      <c r="I253" s="155" t="s">
        <v>1853</v>
      </c>
      <c r="J253" s="155" t="s">
        <v>1854</v>
      </c>
      <c r="K253" s="155" t="s">
        <v>1855</v>
      </c>
      <c r="L253" s="243" t="s">
        <v>1856</v>
      </c>
      <c r="M253" s="155" t="s">
        <v>14660</v>
      </c>
    </row>
    <row r="254" spans="1:13" ht="28.5">
      <c r="A254" s="155" t="s">
        <v>1468</v>
      </c>
      <c r="B254" s="155" t="s">
        <v>1206</v>
      </c>
      <c r="C254" s="155" t="s">
        <v>1407</v>
      </c>
      <c r="D254" s="155" t="s">
        <v>1500</v>
      </c>
      <c r="E254" s="155" t="s">
        <v>14069</v>
      </c>
      <c r="F254" s="155" t="s">
        <v>1857</v>
      </c>
      <c r="G254" s="155" t="s">
        <v>15035</v>
      </c>
      <c r="H254" s="155" t="s">
        <v>1858</v>
      </c>
      <c r="I254" s="155" t="s">
        <v>1859</v>
      </c>
      <c r="J254" s="155" t="s">
        <v>1860</v>
      </c>
      <c r="K254" s="155" t="s">
        <v>1861</v>
      </c>
      <c r="L254" s="243" t="s">
        <v>1862</v>
      </c>
      <c r="M254" s="155" t="s">
        <v>14661</v>
      </c>
    </row>
    <row r="255" spans="1:13" ht="28.5">
      <c r="A255" s="155" t="s">
        <v>1469</v>
      </c>
      <c r="B255" s="155" t="s">
        <v>1206</v>
      </c>
      <c r="C255" s="155" t="s">
        <v>1408</v>
      </c>
      <c r="D255" s="155" t="s">
        <v>1449</v>
      </c>
      <c r="E255" s="155" t="s">
        <v>14070</v>
      </c>
      <c r="F255" s="155" t="s">
        <v>1863</v>
      </c>
      <c r="G255" s="155" t="s">
        <v>15036</v>
      </c>
      <c r="H255" s="155" t="s">
        <v>1864</v>
      </c>
      <c r="I255" s="155" t="s">
        <v>1865</v>
      </c>
      <c r="J255" s="155" t="s">
        <v>1866</v>
      </c>
      <c r="K255" s="155" t="s">
        <v>1867</v>
      </c>
      <c r="L255" s="243" t="s">
        <v>1868</v>
      </c>
      <c r="M255" s="155" t="s">
        <v>14662</v>
      </c>
    </row>
    <row r="256" spans="1:13" ht="28.5">
      <c r="A256" s="155" t="s">
        <v>1478</v>
      </c>
      <c r="B256" s="155" t="s">
        <v>1206</v>
      </c>
      <c r="C256" s="155" t="s">
        <v>1409</v>
      </c>
      <c r="D256" s="155" t="s">
        <v>2401</v>
      </c>
      <c r="E256" s="155" t="s">
        <v>14071</v>
      </c>
      <c r="F256" s="155" t="s">
        <v>2410</v>
      </c>
      <c r="G256" s="155" t="s">
        <v>15037</v>
      </c>
      <c r="H256" s="155" t="s">
        <v>2413</v>
      </c>
      <c r="I256" s="155" t="s">
        <v>2416</v>
      </c>
      <c r="J256" s="155" t="s">
        <v>2419</v>
      </c>
      <c r="K256" s="155" t="s">
        <v>2422</v>
      </c>
      <c r="L256" s="243" t="s">
        <v>2425</v>
      </c>
      <c r="M256" s="155" t="s">
        <v>2428</v>
      </c>
    </row>
    <row r="257" spans="1:13" ht="28.5">
      <c r="A257" s="155" t="s">
        <v>1479</v>
      </c>
      <c r="B257" s="155" t="s">
        <v>1206</v>
      </c>
      <c r="C257" s="155" t="s">
        <v>1410</v>
      </c>
      <c r="D257" s="155" t="s">
        <v>1450</v>
      </c>
      <c r="E257" s="155" t="s">
        <v>14072</v>
      </c>
      <c r="F257" s="155" t="s">
        <v>1869</v>
      </c>
      <c r="G257" s="155" t="s">
        <v>15038</v>
      </c>
      <c r="H257" s="155" t="s">
        <v>1870</v>
      </c>
      <c r="I257" s="155" t="s">
        <v>1871</v>
      </c>
      <c r="J257" s="155" t="s">
        <v>1872</v>
      </c>
      <c r="K257" s="155" t="s">
        <v>1873</v>
      </c>
      <c r="L257" s="243" t="s">
        <v>1874</v>
      </c>
      <c r="M257" s="155" t="s">
        <v>14663</v>
      </c>
    </row>
    <row r="258" spans="1:13" ht="42.75">
      <c r="A258" s="155" t="s">
        <v>1480</v>
      </c>
      <c r="B258" s="155" t="s">
        <v>1206</v>
      </c>
      <c r="C258" s="155" t="s">
        <v>1411</v>
      </c>
      <c r="D258" s="155" t="s">
        <v>1451</v>
      </c>
      <c r="E258" s="155" t="s">
        <v>14073</v>
      </c>
      <c r="F258" s="155" t="s">
        <v>1875</v>
      </c>
      <c r="G258" s="155" t="s">
        <v>15039</v>
      </c>
      <c r="H258" s="155" t="s">
        <v>1876</v>
      </c>
      <c r="I258" s="155" t="s">
        <v>1877</v>
      </c>
      <c r="J258" s="155" t="s">
        <v>1878</v>
      </c>
      <c r="K258" s="155" t="s">
        <v>1879</v>
      </c>
      <c r="L258" s="243" t="s">
        <v>1880</v>
      </c>
      <c r="M258" s="155" t="s">
        <v>14664</v>
      </c>
    </row>
    <row r="259" spans="1:13" ht="42.75">
      <c r="A259" s="155" t="s">
        <v>1481</v>
      </c>
      <c r="B259" s="155" t="s">
        <v>1206</v>
      </c>
      <c r="C259" s="155" t="s">
        <v>1412</v>
      </c>
      <c r="D259" s="155" t="s">
        <v>1452</v>
      </c>
      <c r="E259" s="155" t="s">
        <v>14074</v>
      </c>
      <c r="F259" s="155" t="s">
        <v>2409</v>
      </c>
      <c r="G259" s="155" t="s">
        <v>15040</v>
      </c>
      <c r="H259" s="155" t="s">
        <v>2412</v>
      </c>
      <c r="I259" s="155" t="s">
        <v>14422</v>
      </c>
      <c r="J259" s="155" t="s">
        <v>2418</v>
      </c>
      <c r="K259" s="155" t="s">
        <v>2423</v>
      </c>
      <c r="L259" s="243" t="s">
        <v>2424</v>
      </c>
      <c r="M259" s="155" t="s">
        <v>2429</v>
      </c>
    </row>
    <row r="260" spans="1:13" ht="28.5">
      <c r="A260" s="155" t="s">
        <v>1482</v>
      </c>
      <c r="B260" s="155" t="s">
        <v>1206</v>
      </c>
      <c r="C260" s="155" t="s">
        <v>1413</v>
      </c>
      <c r="D260" s="155" t="s">
        <v>1425</v>
      </c>
      <c r="E260" s="155" t="s">
        <v>14075</v>
      </c>
      <c r="F260" s="155" t="s">
        <v>1881</v>
      </c>
      <c r="G260" s="155" t="s">
        <v>15041</v>
      </c>
      <c r="H260" s="155" t="s">
        <v>1882</v>
      </c>
      <c r="I260" s="155" t="s">
        <v>1883</v>
      </c>
      <c r="J260" s="155" t="s">
        <v>1884</v>
      </c>
      <c r="K260" s="155" t="s">
        <v>1885</v>
      </c>
      <c r="L260" s="243" t="s">
        <v>1886</v>
      </c>
      <c r="M260" s="155" t="s">
        <v>14665</v>
      </c>
    </row>
    <row r="261" spans="1:13" ht="42.75">
      <c r="A261" s="155" t="s">
        <v>13956</v>
      </c>
      <c r="B261" s="155" t="s">
        <v>1206</v>
      </c>
      <c r="C261" s="155" t="s">
        <v>13955</v>
      </c>
      <c r="D261" s="155" t="s">
        <v>1496</v>
      </c>
      <c r="E261" s="155" t="s">
        <v>14076</v>
      </c>
      <c r="F261" s="155" t="s">
        <v>1887</v>
      </c>
      <c r="G261" s="155" t="s">
        <v>15042</v>
      </c>
      <c r="H261" s="155" t="s">
        <v>1888</v>
      </c>
      <c r="I261" s="155" t="s">
        <v>1889</v>
      </c>
      <c r="J261" s="155" t="s">
        <v>1890</v>
      </c>
      <c r="K261" s="155" t="s">
        <v>1891</v>
      </c>
      <c r="L261" s="243" t="s">
        <v>1892</v>
      </c>
      <c r="M261" s="155" t="s">
        <v>14666</v>
      </c>
    </row>
    <row r="262" spans="1:13" ht="42.75">
      <c r="A262" s="155" t="s">
        <v>1483</v>
      </c>
      <c r="B262" s="155" t="s">
        <v>1206</v>
      </c>
      <c r="C262" s="155" t="s">
        <v>1414</v>
      </c>
      <c r="D262" s="155" t="s">
        <v>1497</v>
      </c>
      <c r="E262" s="155" t="s">
        <v>14077</v>
      </c>
      <c r="F262" s="155" t="s">
        <v>1893</v>
      </c>
      <c r="G262" s="155" t="s">
        <v>15043</v>
      </c>
      <c r="H262" s="155" t="s">
        <v>1894</v>
      </c>
      <c r="I262" s="155" t="s">
        <v>1895</v>
      </c>
      <c r="J262" s="155" t="s">
        <v>1896</v>
      </c>
      <c r="K262" s="155" t="s">
        <v>1897</v>
      </c>
      <c r="L262" s="243" t="s">
        <v>1898</v>
      </c>
      <c r="M262" s="155" t="s">
        <v>14667</v>
      </c>
    </row>
    <row r="263" spans="1:13" ht="42.75">
      <c r="A263" s="155" t="s">
        <v>1484</v>
      </c>
      <c r="B263" s="155" t="s">
        <v>1206</v>
      </c>
      <c r="C263" s="155" t="s">
        <v>1415</v>
      </c>
      <c r="D263" s="155" t="s">
        <v>1498</v>
      </c>
      <c r="E263" s="155" t="s">
        <v>14078</v>
      </c>
      <c r="F263" s="155" t="s">
        <v>1899</v>
      </c>
      <c r="G263" s="155" t="s">
        <v>15044</v>
      </c>
      <c r="H263" s="155" t="s">
        <v>1900</v>
      </c>
      <c r="I263" s="155" t="s">
        <v>1901</v>
      </c>
      <c r="J263" s="155" t="s">
        <v>1902</v>
      </c>
      <c r="K263" s="155" t="s">
        <v>1903</v>
      </c>
      <c r="L263" s="243" t="s">
        <v>1904</v>
      </c>
      <c r="M263" s="155" t="s">
        <v>14668</v>
      </c>
    </row>
    <row r="264" spans="1:13" ht="42.75">
      <c r="A264" s="155" t="s">
        <v>1485</v>
      </c>
      <c r="B264" s="155" t="s">
        <v>1206</v>
      </c>
      <c r="C264" s="155" t="s">
        <v>1416</v>
      </c>
      <c r="D264" s="155" t="s">
        <v>1499</v>
      </c>
      <c r="E264" s="155" t="s">
        <v>14079</v>
      </c>
      <c r="F264" s="155" t="s">
        <v>1905</v>
      </c>
      <c r="G264" s="155" t="s">
        <v>15045</v>
      </c>
      <c r="H264" s="155" t="s">
        <v>1906</v>
      </c>
      <c r="I264" s="155" t="s">
        <v>1907</v>
      </c>
      <c r="J264" s="155" t="s">
        <v>1908</v>
      </c>
      <c r="K264" s="155" t="s">
        <v>1909</v>
      </c>
      <c r="L264" s="243" t="s">
        <v>1910</v>
      </c>
      <c r="M264" s="155" t="s">
        <v>14669</v>
      </c>
    </row>
    <row r="265" spans="1:13" ht="57">
      <c r="A265" s="155" t="s">
        <v>13959</v>
      </c>
      <c r="B265" s="155" t="s">
        <v>1206</v>
      </c>
      <c r="C265" s="155" t="s">
        <v>13957</v>
      </c>
      <c r="D265" s="155" t="s">
        <v>1426</v>
      </c>
      <c r="E265" s="155" t="s">
        <v>14080</v>
      </c>
      <c r="F265" s="155" t="s">
        <v>1911</v>
      </c>
      <c r="G265" s="155" t="s">
        <v>15046</v>
      </c>
      <c r="H265" s="155" t="s">
        <v>1912</v>
      </c>
      <c r="I265" s="155" t="s">
        <v>1913</v>
      </c>
      <c r="J265" s="155" t="s">
        <v>1914</v>
      </c>
      <c r="K265" s="155" t="s">
        <v>1915</v>
      </c>
      <c r="L265" s="243" t="s">
        <v>1916</v>
      </c>
      <c r="M265" s="155" t="s">
        <v>14670</v>
      </c>
    </row>
    <row r="266" spans="1:13" ht="57">
      <c r="A266" s="155" t="s">
        <v>1486</v>
      </c>
      <c r="B266" s="155" t="s">
        <v>1206</v>
      </c>
      <c r="C266" s="155" t="s">
        <v>1417</v>
      </c>
      <c r="D266" s="155" t="s">
        <v>1427</v>
      </c>
      <c r="E266" s="155" t="s">
        <v>14081</v>
      </c>
      <c r="F266" s="155" t="s">
        <v>1917</v>
      </c>
      <c r="G266" s="155" t="s">
        <v>15047</v>
      </c>
      <c r="H266" s="155" t="s">
        <v>1918</v>
      </c>
      <c r="I266" s="155" t="s">
        <v>1919</v>
      </c>
      <c r="J266" s="155" t="s">
        <v>1920</v>
      </c>
      <c r="K266" s="155" t="s">
        <v>1921</v>
      </c>
      <c r="L266" s="243" t="s">
        <v>1922</v>
      </c>
      <c r="M266" s="155" t="s">
        <v>14671</v>
      </c>
    </row>
    <row r="267" spans="1:13" ht="57">
      <c r="A267" s="155" t="s">
        <v>1487</v>
      </c>
      <c r="B267" s="155" t="s">
        <v>1206</v>
      </c>
      <c r="C267" s="155" t="s">
        <v>1418</v>
      </c>
      <c r="D267" s="155" t="s">
        <v>1428</v>
      </c>
      <c r="E267" s="155" t="s">
        <v>14082</v>
      </c>
      <c r="F267" s="155" t="s">
        <v>1923</v>
      </c>
      <c r="G267" s="155" t="s">
        <v>15048</v>
      </c>
      <c r="H267" s="155" t="s">
        <v>1924</v>
      </c>
      <c r="I267" s="155" t="s">
        <v>1925</v>
      </c>
      <c r="J267" s="155" t="s">
        <v>1926</v>
      </c>
      <c r="K267" s="155" t="s">
        <v>1927</v>
      </c>
      <c r="L267" s="243" t="s">
        <v>1928</v>
      </c>
      <c r="M267" s="155" t="s">
        <v>14672</v>
      </c>
    </row>
    <row r="268" spans="1:13" ht="57">
      <c r="A268" s="155" t="s">
        <v>1488</v>
      </c>
      <c r="B268" s="155" t="s">
        <v>1206</v>
      </c>
      <c r="C268" s="155" t="s">
        <v>1419</v>
      </c>
      <c r="D268" s="155" t="s">
        <v>1429</v>
      </c>
      <c r="E268" s="155" t="s">
        <v>14083</v>
      </c>
      <c r="F268" s="155" t="s">
        <v>1929</v>
      </c>
      <c r="G268" s="155" t="s">
        <v>15049</v>
      </c>
      <c r="H268" s="155" t="s">
        <v>1930</v>
      </c>
      <c r="I268" s="155" t="s">
        <v>1931</v>
      </c>
      <c r="J268" s="155" t="s">
        <v>1932</v>
      </c>
      <c r="K268" s="155" t="s">
        <v>1933</v>
      </c>
      <c r="L268" s="243" t="s">
        <v>1934</v>
      </c>
      <c r="M268" s="155" t="s">
        <v>14673</v>
      </c>
    </row>
    <row r="269" spans="1:13" ht="71.25">
      <c r="A269" s="155" t="s">
        <v>13960</v>
      </c>
      <c r="B269" s="155" t="s">
        <v>1206</v>
      </c>
      <c r="C269" s="155" t="s">
        <v>13958</v>
      </c>
      <c r="D269" s="155" t="s">
        <v>1430</v>
      </c>
      <c r="E269" s="155" t="s">
        <v>14084</v>
      </c>
      <c r="F269" s="155" t="s">
        <v>1935</v>
      </c>
      <c r="G269" s="155" t="s">
        <v>15050</v>
      </c>
      <c r="H269" s="155" t="s">
        <v>1936</v>
      </c>
      <c r="I269" s="155" t="s">
        <v>1937</v>
      </c>
      <c r="J269" s="155" t="s">
        <v>1938</v>
      </c>
      <c r="K269" s="155" t="s">
        <v>1939</v>
      </c>
      <c r="L269" s="243" t="s">
        <v>1940</v>
      </c>
      <c r="M269" s="155" t="s">
        <v>14674</v>
      </c>
    </row>
    <row r="270" spans="1:13" ht="71.25">
      <c r="A270" s="155" t="s">
        <v>1489</v>
      </c>
      <c r="B270" s="155" t="s">
        <v>1206</v>
      </c>
      <c r="C270" s="155" t="s">
        <v>1453</v>
      </c>
      <c r="D270" s="155" t="s">
        <v>1431</v>
      </c>
      <c r="E270" s="155" t="s">
        <v>14085</v>
      </c>
      <c r="F270" s="155" t="s">
        <v>1941</v>
      </c>
      <c r="G270" s="155" t="s">
        <v>15051</v>
      </c>
      <c r="H270" s="155" t="s">
        <v>1942</v>
      </c>
      <c r="I270" s="155" t="s">
        <v>1943</v>
      </c>
      <c r="J270" s="155" t="s">
        <v>1944</v>
      </c>
      <c r="K270" s="155" t="s">
        <v>1945</v>
      </c>
      <c r="L270" s="243" t="s">
        <v>1946</v>
      </c>
      <c r="M270" s="155" t="s">
        <v>14675</v>
      </c>
    </row>
    <row r="271" spans="1:13" ht="71.25">
      <c r="A271" s="155" t="s">
        <v>1490</v>
      </c>
      <c r="B271" s="155" t="s">
        <v>1206</v>
      </c>
      <c r="C271" s="155" t="s">
        <v>1454</v>
      </c>
      <c r="D271" s="155" t="s">
        <v>1432</v>
      </c>
      <c r="E271" s="155" t="s">
        <v>14086</v>
      </c>
      <c r="F271" s="155" t="s">
        <v>1947</v>
      </c>
      <c r="G271" s="155" t="s">
        <v>15052</v>
      </c>
      <c r="H271" s="155" t="s">
        <v>1948</v>
      </c>
      <c r="I271" s="155" t="s">
        <v>1949</v>
      </c>
      <c r="J271" s="155" t="s">
        <v>1950</v>
      </c>
      <c r="K271" s="155" t="s">
        <v>1951</v>
      </c>
      <c r="L271" s="243" t="s">
        <v>1952</v>
      </c>
      <c r="M271" s="155" t="s">
        <v>14676</v>
      </c>
    </row>
    <row r="272" spans="1:13" ht="71.25">
      <c r="A272" s="155" t="s">
        <v>1491</v>
      </c>
      <c r="B272" s="155" t="s">
        <v>1206</v>
      </c>
      <c r="C272" s="155" t="s">
        <v>1455</v>
      </c>
      <c r="D272" s="155" t="s">
        <v>1433</v>
      </c>
      <c r="E272" s="155" t="s">
        <v>14087</v>
      </c>
      <c r="F272" s="155" t="s">
        <v>1953</v>
      </c>
      <c r="G272" s="155" t="s">
        <v>15053</v>
      </c>
      <c r="H272" s="155" t="s">
        <v>1954</v>
      </c>
      <c r="I272" s="155" t="s">
        <v>1955</v>
      </c>
      <c r="J272" s="155" t="s">
        <v>1956</v>
      </c>
      <c r="K272" s="155" t="s">
        <v>1957</v>
      </c>
      <c r="L272" s="243" t="s">
        <v>1958</v>
      </c>
      <c r="M272" s="155" t="s">
        <v>14677</v>
      </c>
    </row>
    <row r="273" spans="1:13" ht="71.25">
      <c r="A273" s="155" t="s">
        <v>13993</v>
      </c>
      <c r="B273" s="155" t="s">
        <v>1206</v>
      </c>
      <c r="C273" s="155" t="s">
        <v>14001</v>
      </c>
      <c r="D273" s="155" t="s">
        <v>14805</v>
      </c>
      <c r="E273" s="155" t="s">
        <v>14806</v>
      </c>
      <c r="F273" s="155" t="s">
        <v>14807</v>
      </c>
      <c r="G273" s="155" t="s">
        <v>15054</v>
      </c>
      <c r="H273" s="155" t="s">
        <v>14808</v>
      </c>
      <c r="I273" s="155" t="s">
        <v>14809</v>
      </c>
      <c r="J273" s="155" t="s">
        <v>14810</v>
      </c>
      <c r="K273" s="155" t="s">
        <v>14811</v>
      </c>
      <c r="L273" s="155" t="s">
        <v>14812</v>
      </c>
      <c r="M273" s="155" t="s">
        <v>14813</v>
      </c>
    </row>
    <row r="274" spans="1:13" ht="71.25">
      <c r="A274" s="155" t="s">
        <v>13994</v>
      </c>
      <c r="B274" s="155" t="s">
        <v>1206</v>
      </c>
      <c r="C274" s="155" t="s">
        <v>1456</v>
      </c>
      <c r="D274" s="155" t="s">
        <v>14814</v>
      </c>
      <c r="E274" s="155" t="s">
        <v>14815</v>
      </c>
      <c r="F274" s="155" t="s">
        <v>14816</v>
      </c>
      <c r="G274" s="155" t="s">
        <v>15055</v>
      </c>
      <c r="H274" s="155" t="s">
        <v>14817</v>
      </c>
      <c r="I274" s="155" t="s">
        <v>14818</v>
      </c>
      <c r="J274" s="155" t="s">
        <v>14819</v>
      </c>
      <c r="K274" s="155" t="s">
        <v>14820</v>
      </c>
      <c r="L274" s="155" t="s">
        <v>14821</v>
      </c>
      <c r="M274" s="155" t="s">
        <v>14822</v>
      </c>
    </row>
    <row r="275" spans="1:13" ht="71.25">
      <c r="A275" s="155" t="s">
        <v>13961</v>
      </c>
      <c r="B275" s="155" t="s">
        <v>1206</v>
      </c>
      <c r="C275" s="155" t="s">
        <v>1457</v>
      </c>
      <c r="D275" s="155" t="s">
        <v>14828</v>
      </c>
      <c r="E275" s="155" t="s">
        <v>14829</v>
      </c>
      <c r="F275" s="155" t="s">
        <v>14830</v>
      </c>
      <c r="G275" s="155" t="s">
        <v>15056</v>
      </c>
      <c r="H275" s="155" t="s">
        <v>14831</v>
      </c>
      <c r="I275" s="155" t="s">
        <v>14827</v>
      </c>
      <c r="J275" s="155" t="s">
        <v>14826</v>
      </c>
      <c r="K275" s="155" t="s">
        <v>14825</v>
      </c>
      <c r="L275" s="155" t="s">
        <v>14824</v>
      </c>
      <c r="M275" s="155" t="s">
        <v>14823</v>
      </c>
    </row>
    <row r="276" spans="1:13" ht="71.25">
      <c r="A276" s="155" t="s">
        <v>13962</v>
      </c>
      <c r="B276" s="155" t="s">
        <v>1206</v>
      </c>
      <c r="C276" s="155" t="s">
        <v>1458</v>
      </c>
      <c r="D276" s="155" t="s">
        <v>14832</v>
      </c>
      <c r="E276" s="155" t="s">
        <v>14833</v>
      </c>
      <c r="F276" s="155" t="s">
        <v>14834</v>
      </c>
      <c r="G276" s="155" t="s">
        <v>15057</v>
      </c>
      <c r="H276" s="155" t="s">
        <v>14835</v>
      </c>
      <c r="I276" s="155" t="s">
        <v>14836</v>
      </c>
      <c r="J276" s="155" t="s">
        <v>14837</v>
      </c>
      <c r="K276" s="155" t="s">
        <v>14838</v>
      </c>
      <c r="L276" s="155" t="s">
        <v>14839</v>
      </c>
      <c r="M276" s="155" t="s">
        <v>14840</v>
      </c>
    </row>
    <row r="277" spans="1:13" ht="71.25">
      <c r="A277" s="155" t="s">
        <v>13963</v>
      </c>
      <c r="B277" s="155" t="s">
        <v>1206</v>
      </c>
      <c r="C277" s="155" t="s">
        <v>13987</v>
      </c>
      <c r="D277" s="155" t="s">
        <v>1434</v>
      </c>
      <c r="E277" s="213" t="s">
        <v>13315</v>
      </c>
      <c r="F277" s="155" t="s">
        <v>14897</v>
      </c>
      <c r="G277" s="155" t="s">
        <v>15058</v>
      </c>
      <c r="H277" s="155" t="s">
        <v>1959</v>
      </c>
      <c r="I277" s="155" t="s">
        <v>1960</v>
      </c>
      <c r="J277" s="155" t="s">
        <v>1961</v>
      </c>
      <c r="K277" s="155" t="s">
        <v>1962</v>
      </c>
      <c r="L277" s="243" t="s">
        <v>1963</v>
      </c>
      <c r="M277" s="155" t="s">
        <v>14678</v>
      </c>
    </row>
    <row r="278" spans="1:13" ht="71.25">
      <c r="A278" s="155" t="s">
        <v>13995</v>
      </c>
      <c r="B278" s="155" t="s">
        <v>1206</v>
      </c>
      <c r="C278" s="155" t="s">
        <v>1459</v>
      </c>
      <c r="D278" s="155" t="s">
        <v>1435</v>
      </c>
      <c r="E278" s="213" t="s">
        <v>13316</v>
      </c>
      <c r="F278" s="155" t="s">
        <v>14898</v>
      </c>
      <c r="G278" s="155" t="s">
        <v>15059</v>
      </c>
      <c r="H278" s="155" t="s">
        <v>1964</v>
      </c>
      <c r="I278" s="155" t="s">
        <v>1965</v>
      </c>
      <c r="J278" s="155" t="s">
        <v>1966</v>
      </c>
      <c r="K278" s="155" t="s">
        <v>1967</v>
      </c>
      <c r="L278" s="243" t="s">
        <v>1968</v>
      </c>
      <c r="M278" s="155" t="s">
        <v>14679</v>
      </c>
    </row>
    <row r="279" spans="1:13" ht="71.25">
      <c r="A279" s="155" t="s">
        <v>13964</v>
      </c>
      <c r="B279" s="155" t="s">
        <v>1206</v>
      </c>
      <c r="C279" s="155" t="s">
        <v>1460</v>
      </c>
      <c r="D279" s="155" t="s">
        <v>1436</v>
      </c>
      <c r="E279" s="213" t="s">
        <v>13317</v>
      </c>
      <c r="F279" s="155" t="s">
        <v>14899</v>
      </c>
      <c r="G279" s="155" t="s">
        <v>15060</v>
      </c>
      <c r="H279" s="155" t="s">
        <v>1969</v>
      </c>
      <c r="I279" s="155" t="s">
        <v>1970</v>
      </c>
      <c r="J279" s="155" t="s">
        <v>1971</v>
      </c>
      <c r="K279" s="155" t="s">
        <v>1972</v>
      </c>
      <c r="L279" s="243" t="s">
        <v>1973</v>
      </c>
      <c r="M279" s="155" t="s">
        <v>14680</v>
      </c>
    </row>
    <row r="280" spans="1:13" ht="71.25">
      <c r="A280" s="155" t="s">
        <v>13965</v>
      </c>
      <c r="B280" s="155" t="s">
        <v>1206</v>
      </c>
      <c r="C280" s="155" t="s">
        <v>1461</v>
      </c>
      <c r="D280" s="155" t="s">
        <v>1437</v>
      </c>
      <c r="E280" s="213" t="s">
        <v>13318</v>
      </c>
      <c r="F280" s="155" t="s">
        <v>14900</v>
      </c>
      <c r="G280" s="155" t="s">
        <v>15061</v>
      </c>
      <c r="H280" s="155" t="s">
        <v>1974</v>
      </c>
      <c r="I280" s="155" t="s">
        <v>1975</v>
      </c>
      <c r="J280" s="155" t="s">
        <v>1976</v>
      </c>
      <c r="K280" s="155" t="s">
        <v>1977</v>
      </c>
      <c r="L280" s="243" t="s">
        <v>1978</v>
      </c>
      <c r="M280" s="155" t="s">
        <v>14681</v>
      </c>
    </row>
    <row r="281" spans="1:13" ht="57">
      <c r="A281" s="155" t="s">
        <v>13966</v>
      </c>
      <c r="B281" s="155" t="s">
        <v>1206</v>
      </c>
      <c r="C281" s="155" t="s">
        <v>13988</v>
      </c>
      <c r="D281" s="155" t="s">
        <v>1218</v>
      </c>
      <c r="E281" s="213" t="s">
        <v>13319</v>
      </c>
      <c r="F281" s="155" t="s">
        <v>1979</v>
      </c>
      <c r="G281" s="155" t="s">
        <v>15062</v>
      </c>
      <c r="H281" s="155" t="s">
        <v>1980</v>
      </c>
      <c r="I281" s="155" t="s">
        <v>1981</v>
      </c>
      <c r="J281" s="155" t="s">
        <v>15123</v>
      </c>
      <c r="K281" s="155" t="s">
        <v>1982</v>
      </c>
      <c r="L281" s="243" t="s">
        <v>1983</v>
      </c>
      <c r="M281" s="155" t="s">
        <v>14682</v>
      </c>
    </row>
    <row r="282" spans="1:13" ht="57" customHeight="1">
      <c r="A282" s="155" t="s">
        <v>13996</v>
      </c>
      <c r="B282" s="155" t="s">
        <v>1206</v>
      </c>
      <c r="C282" s="155" t="s">
        <v>1462</v>
      </c>
      <c r="D282" s="155" t="s">
        <v>1219</v>
      </c>
      <c r="E282" s="213" t="s">
        <v>13320</v>
      </c>
      <c r="F282" s="155" t="s">
        <v>1984</v>
      </c>
      <c r="G282" s="155" t="s">
        <v>15063</v>
      </c>
      <c r="H282" s="155" t="s">
        <v>1985</v>
      </c>
      <c r="I282" s="155" t="s">
        <v>1986</v>
      </c>
      <c r="J282" s="155" t="s">
        <v>15124</v>
      </c>
      <c r="K282" s="155" t="s">
        <v>1987</v>
      </c>
      <c r="L282" s="243" t="s">
        <v>1988</v>
      </c>
      <c r="M282" s="155" t="s">
        <v>14683</v>
      </c>
    </row>
    <row r="283" spans="1:13" ht="57" customHeight="1">
      <c r="A283" s="155" t="s">
        <v>13967</v>
      </c>
      <c r="B283" s="155" t="s">
        <v>1206</v>
      </c>
      <c r="C283" s="155" t="s">
        <v>1463</v>
      </c>
      <c r="D283" s="155" t="s">
        <v>1220</v>
      </c>
      <c r="E283" s="213" t="s">
        <v>13321</v>
      </c>
      <c r="F283" s="155" t="s">
        <v>1989</v>
      </c>
      <c r="G283" s="155" t="s">
        <v>15064</v>
      </c>
      <c r="H283" s="155" t="s">
        <v>1990</v>
      </c>
      <c r="I283" s="155" t="s">
        <v>1991</v>
      </c>
      <c r="J283" s="155" t="s">
        <v>15125</v>
      </c>
      <c r="K283" s="155" t="s">
        <v>1992</v>
      </c>
      <c r="L283" s="243" t="s">
        <v>1993</v>
      </c>
      <c r="M283" s="155" t="s">
        <v>14684</v>
      </c>
    </row>
    <row r="284" spans="1:13" ht="57" customHeight="1">
      <c r="A284" s="155" t="s">
        <v>13968</v>
      </c>
      <c r="B284" s="155" t="s">
        <v>1206</v>
      </c>
      <c r="C284" s="155" t="s">
        <v>1464</v>
      </c>
      <c r="D284" s="155" t="s">
        <v>1221</v>
      </c>
      <c r="E284" s="213" t="s">
        <v>13322</v>
      </c>
      <c r="F284" s="155" t="s">
        <v>1994</v>
      </c>
      <c r="G284" s="155" t="s">
        <v>15065</v>
      </c>
      <c r="H284" s="155" t="s">
        <v>1995</v>
      </c>
      <c r="I284" s="155" t="s">
        <v>1996</v>
      </c>
      <c r="J284" s="155" t="s">
        <v>15126</v>
      </c>
      <c r="K284" s="155" t="s">
        <v>1997</v>
      </c>
      <c r="L284" s="243" t="s">
        <v>1998</v>
      </c>
      <c r="M284" s="155" t="s">
        <v>14685</v>
      </c>
    </row>
    <row r="285" spans="1:13" ht="57" customHeight="1">
      <c r="A285" s="155" t="s">
        <v>13969</v>
      </c>
      <c r="B285" s="155" t="s">
        <v>1206</v>
      </c>
      <c r="C285" s="155" t="s">
        <v>13989</v>
      </c>
      <c r="D285" s="155" t="s">
        <v>1438</v>
      </c>
      <c r="E285" s="213" t="s">
        <v>13323</v>
      </c>
      <c r="F285" s="155" t="s">
        <v>1999</v>
      </c>
      <c r="G285" s="155" t="s">
        <v>15066</v>
      </c>
      <c r="H285" s="155" t="s">
        <v>2000</v>
      </c>
      <c r="I285" s="155" t="s">
        <v>2001</v>
      </c>
      <c r="J285" s="155" t="s">
        <v>15127</v>
      </c>
      <c r="K285" s="155" t="s">
        <v>2002</v>
      </c>
      <c r="L285" s="243" t="s">
        <v>2003</v>
      </c>
      <c r="M285" s="155" t="s">
        <v>14686</v>
      </c>
    </row>
    <row r="286" spans="1:13" ht="57">
      <c r="A286" s="155" t="s">
        <v>13997</v>
      </c>
      <c r="B286" s="155" t="s">
        <v>1206</v>
      </c>
      <c r="C286" s="155" t="s">
        <v>1465</v>
      </c>
      <c r="D286" s="155" t="s">
        <v>1439</v>
      </c>
      <c r="E286" s="213" t="s">
        <v>13324</v>
      </c>
      <c r="F286" s="155" t="s">
        <v>2004</v>
      </c>
      <c r="G286" s="155" t="s">
        <v>15067</v>
      </c>
      <c r="H286" s="155" t="s">
        <v>2005</v>
      </c>
      <c r="I286" s="155" t="s">
        <v>2006</v>
      </c>
      <c r="J286" s="155" t="s">
        <v>15128</v>
      </c>
      <c r="K286" s="155" t="s">
        <v>2007</v>
      </c>
      <c r="L286" s="243" t="s">
        <v>2008</v>
      </c>
      <c r="M286" s="155" t="s">
        <v>14687</v>
      </c>
    </row>
    <row r="287" spans="1:13" ht="57">
      <c r="A287" s="155" t="s">
        <v>13970</v>
      </c>
      <c r="B287" s="155" t="s">
        <v>1206</v>
      </c>
      <c r="C287" s="155" t="s">
        <v>1466</v>
      </c>
      <c r="D287" s="155" t="s">
        <v>1440</v>
      </c>
      <c r="E287" s="213" t="s">
        <v>13325</v>
      </c>
      <c r="F287" s="155" t="s">
        <v>2009</v>
      </c>
      <c r="G287" s="155" t="s">
        <v>15068</v>
      </c>
      <c r="H287" s="155" t="s">
        <v>2010</v>
      </c>
      <c r="I287" s="155" t="s">
        <v>2011</v>
      </c>
      <c r="J287" s="155" t="s">
        <v>15129</v>
      </c>
      <c r="K287" s="155" t="s">
        <v>2012</v>
      </c>
      <c r="L287" s="243" t="s">
        <v>2013</v>
      </c>
      <c r="M287" s="155" t="s">
        <v>14688</v>
      </c>
    </row>
    <row r="288" spans="1:13" ht="57">
      <c r="A288" s="155" t="s">
        <v>13971</v>
      </c>
      <c r="B288" s="155" t="s">
        <v>1206</v>
      </c>
      <c r="C288" s="155" t="s">
        <v>1467</v>
      </c>
      <c r="D288" s="155" t="s">
        <v>1441</v>
      </c>
      <c r="E288" s="213" t="s">
        <v>13326</v>
      </c>
      <c r="F288" s="155" t="s">
        <v>2014</v>
      </c>
      <c r="G288" s="155" t="s">
        <v>15069</v>
      </c>
      <c r="H288" s="155" t="s">
        <v>2015</v>
      </c>
      <c r="I288" s="155" t="s">
        <v>2016</v>
      </c>
      <c r="J288" s="155" t="s">
        <v>15130</v>
      </c>
      <c r="K288" s="155" t="s">
        <v>2017</v>
      </c>
      <c r="L288" s="243" t="s">
        <v>2018</v>
      </c>
      <c r="M288" s="155" t="s">
        <v>14689</v>
      </c>
    </row>
    <row r="289" spans="1:13" ht="42.75">
      <c r="A289" s="155" t="s">
        <v>13972</v>
      </c>
      <c r="B289" s="155" t="s">
        <v>1206</v>
      </c>
      <c r="C289" s="155" t="s">
        <v>13990</v>
      </c>
      <c r="D289" s="155" t="s">
        <v>1442</v>
      </c>
      <c r="E289" s="213" t="s">
        <v>13327</v>
      </c>
      <c r="F289" s="155" t="s">
        <v>2019</v>
      </c>
      <c r="G289" s="155" t="s">
        <v>15070</v>
      </c>
      <c r="H289" s="155" t="s">
        <v>2020</v>
      </c>
      <c r="I289" s="155" t="s">
        <v>2021</v>
      </c>
      <c r="J289" s="155" t="s">
        <v>15131</v>
      </c>
      <c r="K289" s="155" t="s">
        <v>2022</v>
      </c>
      <c r="L289" s="243" t="s">
        <v>2023</v>
      </c>
      <c r="M289" s="155" t="s">
        <v>14690</v>
      </c>
    </row>
    <row r="290" spans="1:13" ht="42.75">
      <c r="A290" s="155" t="s">
        <v>13998</v>
      </c>
      <c r="B290" s="155" t="s">
        <v>1206</v>
      </c>
      <c r="C290" s="155" t="s">
        <v>1470</v>
      </c>
      <c r="D290" s="155" t="s">
        <v>1443</v>
      </c>
      <c r="E290" s="213" t="s">
        <v>13328</v>
      </c>
      <c r="F290" s="155" t="s">
        <v>2024</v>
      </c>
      <c r="G290" s="155" t="s">
        <v>15071</v>
      </c>
      <c r="H290" s="155" t="s">
        <v>2025</v>
      </c>
      <c r="I290" s="155" t="s">
        <v>2026</v>
      </c>
      <c r="J290" s="155" t="s">
        <v>15132</v>
      </c>
      <c r="K290" s="155" t="s">
        <v>2027</v>
      </c>
      <c r="L290" s="243" t="s">
        <v>2028</v>
      </c>
      <c r="M290" s="155" t="s">
        <v>14691</v>
      </c>
    </row>
    <row r="291" spans="1:13" ht="42.75">
      <c r="A291" s="155" t="s">
        <v>13973</v>
      </c>
      <c r="B291" s="155" t="s">
        <v>1206</v>
      </c>
      <c r="C291" s="155" t="s">
        <v>1471</v>
      </c>
      <c r="D291" s="155" t="s">
        <v>1444</v>
      </c>
      <c r="E291" s="213" t="s">
        <v>13329</v>
      </c>
      <c r="F291" s="155" t="s">
        <v>2029</v>
      </c>
      <c r="G291" s="155" t="s">
        <v>15072</v>
      </c>
      <c r="H291" s="155" t="s">
        <v>2030</v>
      </c>
      <c r="I291" s="155" t="s">
        <v>2031</v>
      </c>
      <c r="J291" s="155" t="s">
        <v>15133</v>
      </c>
      <c r="K291" s="155" t="s">
        <v>2032</v>
      </c>
      <c r="L291" s="243" t="s">
        <v>2033</v>
      </c>
      <c r="M291" s="155" t="s">
        <v>14692</v>
      </c>
    </row>
    <row r="292" spans="1:13" ht="42.75">
      <c r="A292" s="155" t="s">
        <v>13974</v>
      </c>
      <c r="B292" s="155" t="s">
        <v>1206</v>
      </c>
      <c r="C292" s="155" t="s">
        <v>1472</v>
      </c>
      <c r="D292" s="155" t="s">
        <v>1445</v>
      </c>
      <c r="E292" s="213" t="s">
        <v>13330</v>
      </c>
      <c r="F292" s="155" t="s">
        <v>2034</v>
      </c>
      <c r="G292" s="155" t="s">
        <v>15073</v>
      </c>
      <c r="H292" s="155" t="s">
        <v>2035</v>
      </c>
      <c r="I292" s="155" t="s">
        <v>2036</v>
      </c>
      <c r="J292" s="155" t="s">
        <v>15134</v>
      </c>
      <c r="K292" s="155" t="s">
        <v>2037</v>
      </c>
      <c r="L292" s="243" t="s">
        <v>2038</v>
      </c>
      <c r="M292" s="155" t="s">
        <v>14693</v>
      </c>
    </row>
    <row r="293" spans="1:13" ht="57">
      <c r="A293" s="155" t="s">
        <v>13975</v>
      </c>
      <c r="B293" s="155" t="s">
        <v>1206</v>
      </c>
      <c r="C293" s="155" t="s">
        <v>13991</v>
      </c>
      <c r="D293" s="155" t="s">
        <v>14737</v>
      </c>
      <c r="E293" s="155" t="s">
        <v>14088</v>
      </c>
      <c r="F293" s="155" t="s">
        <v>14901</v>
      </c>
      <c r="G293" s="155" t="s">
        <v>15074</v>
      </c>
      <c r="H293" s="155" t="s">
        <v>14372</v>
      </c>
      <c r="I293" s="155" t="s">
        <v>14423</v>
      </c>
      <c r="J293" s="155" t="s">
        <v>15135</v>
      </c>
      <c r="K293" s="155" t="s">
        <v>14475</v>
      </c>
      <c r="L293" s="155" t="s">
        <v>14523</v>
      </c>
      <c r="M293" s="155" t="s">
        <v>14694</v>
      </c>
    </row>
    <row r="294" spans="1:13" ht="57">
      <c r="A294" s="155" t="s">
        <v>13999</v>
      </c>
      <c r="B294" s="155" t="s">
        <v>1206</v>
      </c>
      <c r="C294" s="155" t="s">
        <v>1473</v>
      </c>
      <c r="D294" s="155" t="s">
        <v>14739</v>
      </c>
      <c r="E294" s="155" t="s">
        <v>14089</v>
      </c>
      <c r="F294" s="155" t="s">
        <v>14902</v>
      </c>
      <c r="G294" s="155" t="s">
        <v>15075</v>
      </c>
      <c r="H294" s="155" t="s">
        <v>14373</v>
      </c>
      <c r="I294" s="155" t="s">
        <v>14424</v>
      </c>
      <c r="J294" s="155" t="s">
        <v>14738</v>
      </c>
      <c r="K294" s="155" t="s">
        <v>14476</v>
      </c>
      <c r="L294" s="155" t="s">
        <v>14524</v>
      </c>
      <c r="M294" s="155" t="s">
        <v>14695</v>
      </c>
    </row>
    <row r="295" spans="1:13" ht="57">
      <c r="A295" s="155" t="s">
        <v>13976</v>
      </c>
      <c r="B295" s="155" t="s">
        <v>1206</v>
      </c>
      <c r="C295" s="155" t="s">
        <v>1474</v>
      </c>
      <c r="D295" s="155" t="s">
        <v>13939</v>
      </c>
      <c r="E295" s="213" t="s">
        <v>13940</v>
      </c>
      <c r="F295" s="155" t="s">
        <v>13941</v>
      </c>
      <c r="G295" s="155" t="s">
        <v>15076</v>
      </c>
      <c r="H295" s="155" t="s">
        <v>13942</v>
      </c>
      <c r="I295" s="155" t="s">
        <v>13943</v>
      </c>
      <c r="J295" s="155" t="s">
        <v>13944</v>
      </c>
      <c r="K295" s="155" t="s">
        <v>13945</v>
      </c>
      <c r="L295" s="243" t="s">
        <v>13946</v>
      </c>
      <c r="M295" s="155" t="s">
        <v>13947</v>
      </c>
    </row>
    <row r="296" spans="1:13" ht="99.75">
      <c r="A296" s="155" t="s">
        <v>13977</v>
      </c>
      <c r="B296" s="155" t="s">
        <v>1206</v>
      </c>
      <c r="C296" s="155" t="s">
        <v>1475</v>
      </c>
      <c r="D296" s="155" t="s">
        <v>14756</v>
      </c>
      <c r="E296" s="155" t="s">
        <v>14757</v>
      </c>
      <c r="F296" s="155" t="s">
        <v>14903</v>
      </c>
      <c r="G296" s="155" t="s">
        <v>15077</v>
      </c>
      <c r="H296" s="155" t="s">
        <v>14758</v>
      </c>
      <c r="I296" s="155" t="s">
        <v>14759</v>
      </c>
      <c r="J296" s="155" t="s">
        <v>15136</v>
      </c>
      <c r="K296" s="155" t="s">
        <v>14760</v>
      </c>
      <c r="L296" s="155" t="s">
        <v>14761</v>
      </c>
      <c r="M296" s="155" t="s">
        <v>14762</v>
      </c>
    </row>
    <row r="297" spans="1:13" ht="57">
      <c r="A297" s="155" t="s">
        <v>13978</v>
      </c>
      <c r="B297" s="155" t="s">
        <v>1206</v>
      </c>
      <c r="C297" s="109" t="s">
        <v>1476</v>
      </c>
      <c r="D297" s="155" t="s">
        <v>14763</v>
      </c>
      <c r="E297" s="155" t="s">
        <v>14764</v>
      </c>
      <c r="F297" s="155" t="s">
        <v>14904</v>
      </c>
      <c r="G297" s="155" t="s">
        <v>15078</v>
      </c>
      <c r="H297" s="155" t="s">
        <v>14765</v>
      </c>
      <c r="I297" s="155" t="s">
        <v>14766</v>
      </c>
      <c r="J297" s="155" t="s">
        <v>15137</v>
      </c>
      <c r="K297" s="155" t="s">
        <v>14767</v>
      </c>
      <c r="L297" s="155" t="s">
        <v>14768</v>
      </c>
      <c r="M297" s="155" t="s">
        <v>14769</v>
      </c>
    </row>
    <row r="298" spans="1:13" ht="57">
      <c r="A298" s="155" t="s">
        <v>13979</v>
      </c>
      <c r="B298" s="155" t="s">
        <v>1206</v>
      </c>
      <c r="C298" s="155" t="s">
        <v>13948</v>
      </c>
      <c r="D298" s="155" t="s">
        <v>14770</v>
      </c>
      <c r="E298" s="213" t="s">
        <v>14771</v>
      </c>
      <c r="F298" s="155" t="s">
        <v>14905</v>
      </c>
      <c r="G298" s="155" t="s">
        <v>15079</v>
      </c>
      <c r="H298" s="155" t="s">
        <v>14772</v>
      </c>
      <c r="I298" s="155" t="s">
        <v>14773</v>
      </c>
      <c r="J298" s="155" t="s">
        <v>14774</v>
      </c>
      <c r="K298" s="155" t="s">
        <v>14775</v>
      </c>
      <c r="L298" s="243" t="s">
        <v>14776</v>
      </c>
      <c r="M298" s="155" t="s">
        <v>14777</v>
      </c>
    </row>
    <row r="299" spans="1:13" ht="42.75">
      <c r="A299" s="155" t="s">
        <v>1206</v>
      </c>
      <c r="D299" s="155" t="s">
        <v>1446</v>
      </c>
      <c r="E299" s="213" t="s">
        <v>13331</v>
      </c>
      <c r="F299" s="155" t="s">
        <v>14906</v>
      </c>
      <c r="G299" s="155" t="s">
        <v>15080</v>
      </c>
      <c r="H299" s="155" t="s">
        <v>2039</v>
      </c>
      <c r="I299" s="155" t="s">
        <v>2040</v>
      </c>
      <c r="J299" s="155" t="s">
        <v>2041</v>
      </c>
      <c r="K299" s="155" t="s">
        <v>2042</v>
      </c>
      <c r="L299" s="243" t="s">
        <v>2043</v>
      </c>
      <c r="M299" s="155" t="s">
        <v>14696</v>
      </c>
    </row>
    <row r="300" spans="1:13" ht="42.75">
      <c r="A300" s="155" t="s">
        <v>13980</v>
      </c>
      <c r="B300" s="155" t="s">
        <v>1206</v>
      </c>
      <c r="C300" s="155" t="s">
        <v>1477</v>
      </c>
      <c r="D300" s="155" t="s">
        <v>14778</v>
      </c>
      <c r="E300" s="213" t="s">
        <v>14779</v>
      </c>
      <c r="F300" s="155" t="s">
        <v>14780</v>
      </c>
      <c r="G300" s="155" t="s">
        <v>15081</v>
      </c>
      <c r="H300" s="155" t="s">
        <v>14781</v>
      </c>
      <c r="I300" s="155" t="s">
        <v>14782</v>
      </c>
      <c r="J300" s="155" t="s">
        <v>14783</v>
      </c>
      <c r="K300" s="155" t="s">
        <v>14784</v>
      </c>
      <c r="L300" s="243" t="s">
        <v>14785</v>
      </c>
      <c r="M300" s="155" t="s">
        <v>14786</v>
      </c>
    </row>
    <row r="301" spans="1:13" ht="42.75">
      <c r="A301" s="155" t="s">
        <v>13981</v>
      </c>
      <c r="B301" s="155" t="s">
        <v>1206</v>
      </c>
      <c r="C301" s="155" t="s">
        <v>13992</v>
      </c>
      <c r="D301" s="155" t="s">
        <v>14787</v>
      </c>
      <c r="E301" s="213" t="s">
        <v>14788</v>
      </c>
      <c r="F301" s="155" t="s">
        <v>14907</v>
      </c>
      <c r="G301" s="155" t="s">
        <v>15082</v>
      </c>
      <c r="H301" s="155" t="s">
        <v>14789</v>
      </c>
      <c r="I301" s="155" t="s">
        <v>14790</v>
      </c>
      <c r="J301" s="155" t="s">
        <v>14791</v>
      </c>
      <c r="K301" s="155" t="s">
        <v>14792</v>
      </c>
      <c r="L301" s="243" t="s">
        <v>14793</v>
      </c>
      <c r="M301" s="155" t="s">
        <v>14794</v>
      </c>
    </row>
    <row r="302" spans="1:13" ht="57">
      <c r="A302" s="155" t="s">
        <v>14000</v>
      </c>
      <c r="B302" s="155" t="s">
        <v>1206</v>
      </c>
      <c r="C302" s="155" t="s">
        <v>1503</v>
      </c>
      <c r="D302" s="155" t="s">
        <v>14795</v>
      </c>
      <c r="E302" s="155" t="s">
        <v>14796</v>
      </c>
      <c r="F302" s="155" t="s">
        <v>14908</v>
      </c>
      <c r="G302" s="155" t="s">
        <v>15083</v>
      </c>
      <c r="H302" s="155" t="s">
        <v>14797</v>
      </c>
      <c r="I302" s="155" t="s">
        <v>14798</v>
      </c>
      <c r="J302" s="155" t="s">
        <v>14799</v>
      </c>
      <c r="K302" s="155" t="s">
        <v>14800</v>
      </c>
      <c r="L302" s="155" t="s">
        <v>14801</v>
      </c>
      <c r="M302" s="155" t="s">
        <v>14802</v>
      </c>
    </row>
    <row r="303" spans="1:13" ht="60" customHeight="1">
      <c r="A303" s="155" t="s">
        <v>13982</v>
      </c>
      <c r="B303" s="155" t="s">
        <v>1206</v>
      </c>
      <c r="C303" s="155" t="s">
        <v>1504</v>
      </c>
      <c r="D303" s="155" t="s">
        <v>1448</v>
      </c>
      <c r="E303" s="213" t="s">
        <v>13332</v>
      </c>
      <c r="F303" s="155" t="s">
        <v>2044</v>
      </c>
      <c r="G303" s="155" t="s">
        <v>15084</v>
      </c>
      <c r="H303" s="155" t="s">
        <v>2045</v>
      </c>
      <c r="I303" s="155" t="s">
        <v>2046</v>
      </c>
      <c r="J303" s="155" t="s">
        <v>2047</v>
      </c>
      <c r="K303" s="155" t="s">
        <v>2048</v>
      </c>
      <c r="L303" s="243" t="s">
        <v>2049</v>
      </c>
      <c r="M303" s="155" t="s">
        <v>14697</v>
      </c>
    </row>
    <row r="304" spans="1:13" ht="60" customHeight="1">
      <c r="A304" s="155" t="s">
        <v>1206</v>
      </c>
      <c r="D304" s="155" t="s">
        <v>1447</v>
      </c>
      <c r="E304" s="213" t="s">
        <v>13333</v>
      </c>
      <c r="F304" s="155" t="s">
        <v>2050</v>
      </c>
      <c r="G304" s="155" t="s">
        <v>2051</v>
      </c>
      <c r="H304" s="155" t="s">
        <v>2052</v>
      </c>
      <c r="I304" s="155" t="s">
        <v>2053</v>
      </c>
      <c r="J304" s="155" t="s">
        <v>15138</v>
      </c>
      <c r="K304" s="155" t="s">
        <v>2054</v>
      </c>
      <c r="L304" s="243" t="s">
        <v>2055</v>
      </c>
      <c r="M304" s="155" t="s">
        <v>14698</v>
      </c>
    </row>
    <row r="305" spans="1:13" ht="57" customHeight="1">
      <c r="A305" s="155" t="s">
        <v>13983</v>
      </c>
      <c r="B305" s="155" t="s">
        <v>1206</v>
      </c>
      <c r="C305" s="155" t="s">
        <v>1505</v>
      </c>
      <c r="D305" s="253" t="s">
        <v>12889</v>
      </c>
      <c r="E305" s="213" t="s">
        <v>13334</v>
      </c>
      <c r="F305" s="155" t="s">
        <v>2056</v>
      </c>
      <c r="G305" s="112" t="s">
        <v>2137</v>
      </c>
      <c r="H305" s="155" t="s">
        <v>2057</v>
      </c>
      <c r="I305" s="155" t="s">
        <v>2058</v>
      </c>
      <c r="J305" s="155" t="s">
        <v>15139</v>
      </c>
      <c r="K305" s="155" t="s">
        <v>2059</v>
      </c>
      <c r="L305" s="243" t="s">
        <v>2060</v>
      </c>
      <c r="M305" s="155" t="s">
        <v>14699</v>
      </c>
    </row>
    <row r="306" spans="1:13" ht="57" customHeight="1">
      <c r="A306" s="155" t="s">
        <v>13984</v>
      </c>
      <c r="B306" s="155" t="s">
        <v>1206</v>
      </c>
      <c r="C306" s="155" t="s">
        <v>13949</v>
      </c>
      <c r="D306" s="253" t="s">
        <v>12892</v>
      </c>
      <c r="E306" s="213" t="s">
        <v>13335</v>
      </c>
      <c r="F306" s="155" t="s">
        <v>2061</v>
      </c>
      <c r="G306" s="112" t="s">
        <v>2138</v>
      </c>
      <c r="H306" s="155" t="s">
        <v>2062</v>
      </c>
      <c r="I306" s="155" t="s">
        <v>2063</v>
      </c>
      <c r="J306" s="155" t="s">
        <v>15140</v>
      </c>
      <c r="K306" s="155" t="s">
        <v>2064</v>
      </c>
      <c r="L306" s="243" t="s">
        <v>2065</v>
      </c>
      <c r="M306" s="155" t="s">
        <v>14700</v>
      </c>
    </row>
    <row r="307" spans="1:13" ht="57" customHeight="1">
      <c r="A307" s="155" t="s">
        <v>13985</v>
      </c>
      <c r="B307" s="155" t="s">
        <v>1206</v>
      </c>
      <c r="C307" s="155" t="s">
        <v>13950</v>
      </c>
      <c r="D307" s="253" t="s">
        <v>12891</v>
      </c>
      <c r="E307" s="213" t="s">
        <v>13336</v>
      </c>
      <c r="F307" s="155" t="s">
        <v>2066</v>
      </c>
      <c r="G307" s="112" t="s">
        <v>2140</v>
      </c>
      <c r="H307" s="155" t="s">
        <v>2067</v>
      </c>
      <c r="I307" s="155" t="s">
        <v>2068</v>
      </c>
      <c r="J307" s="155" t="s">
        <v>15141</v>
      </c>
      <c r="K307" s="155" t="s">
        <v>2069</v>
      </c>
      <c r="L307" s="243" t="s">
        <v>2070</v>
      </c>
      <c r="M307" s="155" t="s">
        <v>14701</v>
      </c>
    </row>
    <row r="308" spans="1:13" ht="57" customHeight="1">
      <c r="A308" s="155" t="s">
        <v>13986</v>
      </c>
      <c r="B308" s="155" t="s">
        <v>1206</v>
      </c>
      <c r="C308" s="155" t="s">
        <v>13951</v>
      </c>
      <c r="D308" s="253" t="s">
        <v>12890</v>
      </c>
      <c r="E308" s="213" t="s">
        <v>13337</v>
      </c>
      <c r="F308" s="155" t="s">
        <v>2071</v>
      </c>
      <c r="G308" s="112" t="s">
        <v>2139</v>
      </c>
      <c r="H308" s="155" t="s">
        <v>2072</v>
      </c>
      <c r="I308" s="155" t="s">
        <v>2073</v>
      </c>
      <c r="J308" s="155" t="s">
        <v>15142</v>
      </c>
      <c r="K308" s="155" t="s">
        <v>2074</v>
      </c>
      <c r="L308" s="243" t="s">
        <v>2075</v>
      </c>
      <c r="M308" s="155" t="s">
        <v>14702</v>
      </c>
    </row>
    <row r="309" spans="1:13" ht="28.5" customHeight="1">
      <c r="A309" s="155" t="s">
        <v>13983</v>
      </c>
      <c r="B309" s="155" t="s">
        <v>1206</v>
      </c>
      <c r="C309" s="155" t="s">
        <v>1505</v>
      </c>
      <c r="D309" s="155" t="s">
        <v>12393</v>
      </c>
      <c r="E309" s="233" t="s">
        <v>13338</v>
      </c>
      <c r="F309" s="109" t="s">
        <v>14272</v>
      </c>
      <c r="G309" s="112" t="s">
        <v>2136</v>
      </c>
      <c r="H309" s="155" t="s">
        <v>2082</v>
      </c>
      <c r="I309" s="155" t="s">
        <v>2083</v>
      </c>
      <c r="J309" s="155" t="s">
        <v>2084</v>
      </c>
      <c r="K309" s="112" t="s">
        <v>2085</v>
      </c>
      <c r="L309" s="239" t="s">
        <v>2086</v>
      </c>
      <c r="M309" s="155" t="s">
        <v>14703</v>
      </c>
    </row>
    <row r="310" spans="1:13" ht="28.5" customHeight="1">
      <c r="A310" s="155" t="s">
        <v>13984</v>
      </c>
      <c r="B310" s="155" t="s">
        <v>1206</v>
      </c>
      <c r="C310" s="155" t="s">
        <v>13949</v>
      </c>
      <c r="D310" s="155" t="s">
        <v>12393</v>
      </c>
      <c r="E310" s="233" t="s">
        <v>13338</v>
      </c>
      <c r="F310" s="109" t="s">
        <v>14272</v>
      </c>
      <c r="G310" s="112" t="s">
        <v>2136</v>
      </c>
      <c r="H310" s="155" t="s">
        <v>2082</v>
      </c>
      <c r="I310" s="155" t="s">
        <v>2083</v>
      </c>
      <c r="J310" s="155" t="s">
        <v>2084</v>
      </c>
      <c r="K310" s="112" t="s">
        <v>2085</v>
      </c>
      <c r="L310" s="239" t="s">
        <v>2086</v>
      </c>
      <c r="M310" s="155" t="s">
        <v>14703</v>
      </c>
    </row>
    <row r="311" spans="1:13" ht="28.5" customHeight="1">
      <c r="A311" s="155" t="s">
        <v>13985</v>
      </c>
      <c r="B311" s="155" t="s">
        <v>1206</v>
      </c>
      <c r="C311" s="155" t="s">
        <v>13950</v>
      </c>
      <c r="D311" s="155" t="s">
        <v>12393</v>
      </c>
      <c r="E311" s="233" t="s">
        <v>13338</v>
      </c>
      <c r="F311" s="109" t="s">
        <v>14272</v>
      </c>
      <c r="G311" s="112" t="s">
        <v>2136</v>
      </c>
      <c r="H311" s="155" t="s">
        <v>2082</v>
      </c>
      <c r="I311" s="155" t="s">
        <v>2083</v>
      </c>
      <c r="J311" s="155" t="s">
        <v>2084</v>
      </c>
      <c r="K311" s="112" t="s">
        <v>2085</v>
      </c>
      <c r="L311" s="239" t="s">
        <v>2086</v>
      </c>
      <c r="M311" s="155" t="s">
        <v>14703</v>
      </c>
    </row>
    <row r="312" spans="1:13" ht="28.5" customHeight="1">
      <c r="A312" s="155" t="s">
        <v>13986</v>
      </c>
      <c r="B312" s="155" t="s">
        <v>1206</v>
      </c>
      <c r="C312" s="155" t="s">
        <v>13951</v>
      </c>
      <c r="D312" s="155" t="s">
        <v>12393</v>
      </c>
      <c r="E312" s="233" t="s">
        <v>13338</v>
      </c>
      <c r="F312" s="109" t="s">
        <v>14272</v>
      </c>
      <c r="G312" s="112" t="s">
        <v>2136</v>
      </c>
      <c r="H312" s="155" t="s">
        <v>2082</v>
      </c>
      <c r="I312" s="155" t="s">
        <v>2083</v>
      </c>
      <c r="J312" s="155" t="s">
        <v>2084</v>
      </c>
      <c r="K312" s="112" t="s">
        <v>2085</v>
      </c>
      <c r="L312" s="239" t="s">
        <v>2086</v>
      </c>
      <c r="M312" s="155" t="s">
        <v>14703</v>
      </c>
    </row>
    <row r="313" spans="1:13" ht="42.75" customHeight="1">
      <c r="A313" s="155" t="str">
        <f t="shared" ref="A313" si="17">B313&amp;C313</f>
        <v>Product ListA1</v>
      </c>
      <c r="B313" s="155" t="s">
        <v>1266</v>
      </c>
      <c r="C313" s="155" t="s">
        <v>614</v>
      </c>
      <c r="D313" s="207" t="s">
        <v>632</v>
      </c>
      <c r="E313" s="213" t="s">
        <v>13339</v>
      </c>
      <c r="F313" s="155" t="s">
        <v>14273</v>
      </c>
      <c r="G313" s="155" t="s">
        <v>547</v>
      </c>
      <c r="H313" s="155" t="s">
        <v>378</v>
      </c>
      <c r="I313" s="155" t="s">
        <v>250</v>
      </c>
      <c r="J313" s="208" t="s">
        <v>1321</v>
      </c>
      <c r="K313" s="232" t="s">
        <v>111</v>
      </c>
      <c r="L313" s="238" t="s">
        <v>69</v>
      </c>
      <c r="M313" s="207" t="s">
        <v>14704</v>
      </c>
    </row>
    <row r="314" spans="1:13" ht="14.25" customHeight="1">
      <c r="A314" s="155" t="str">
        <f>B314&amp;C314</f>
        <v>Product ListB5</v>
      </c>
      <c r="B314" s="155" t="s">
        <v>1266</v>
      </c>
      <c r="C314" s="155" t="s">
        <v>921</v>
      </c>
      <c r="D314" s="207" t="s">
        <v>15722</v>
      </c>
      <c r="E314" s="213" t="s">
        <v>15734</v>
      </c>
      <c r="F314" s="155" t="s">
        <v>15735</v>
      </c>
      <c r="G314" s="155" t="s">
        <v>15736</v>
      </c>
      <c r="H314" s="155" t="s">
        <v>15737</v>
      </c>
      <c r="I314" s="155" t="s">
        <v>15746</v>
      </c>
      <c r="J314" s="155" t="s">
        <v>15738</v>
      </c>
      <c r="K314" s="232" t="s">
        <v>15744</v>
      </c>
      <c r="L314" s="254" t="s">
        <v>15749</v>
      </c>
      <c r="M314" s="207" t="s">
        <v>15750</v>
      </c>
    </row>
    <row r="315" spans="1:13">
      <c r="A315" s="155" t="str">
        <f>B315&amp;C315</f>
        <v>Product ListC5</v>
      </c>
      <c r="B315" s="155" t="s">
        <v>1266</v>
      </c>
      <c r="C315" s="155" t="s">
        <v>942</v>
      </c>
      <c r="D315" s="207" t="s">
        <v>15723</v>
      </c>
      <c r="E315" s="213" t="s">
        <v>15739</v>
      </c>
      <c r="F315" s="155" t="s">
        <v>15740</v>
      </c>
      <c r="G315" s="155" t="s">
        <v>15741</v>
      </c>
      <c r="H315" s="155" t="s">
        <v>15742</v>
      </c>
      <c r="I315" s="155" t="s">
        <v>15747</v>
      </c>
      <c r="J315" s="155" t="s">
        <v>15743</v>
      </c>
      <c r="K315" s="232" t="s">
        <v>15745</v>
      </c>
      <c r="L315" s="254" t="s">
        <v>15748</v>
      </c>
      <c r="M315" s="207" t="s">
        <v>15751</v>
      </c>
    </row>
    <row r="316" spans="1:13">
      <c r="A316" s="155" t="str">
        <f>B316&amp;C316</f>
        <v>Product ListD5</v>
      </c>
      <c r="B316" s="155" t="s">
        <v>1266</v>
      </c>
      <c r="C316" s="155" t="s">
        <v>1267</v>
      </c>
      <c r="D316" s="207" t="s">
        <v>807</v>
      </c>
      <c r="E316" s="233" t="s">
        <v>834</v>
      </c>
      <c r="F316" s="155" t="s">
        <v>14228</v>
      </c>
      <c r="G316" s="155" t="s">
        <v>894</v>
      </c>
      <c r="H316" s="155" t="s">
        <v>895</v>
      </c>
      <c r="I316" s="155" t="s">
        <v>896</v>
      </c>
      <c r="J316" s="207" t="s">
        <v>996</v>
      </c>
      <c r="K316" s="232" t="s">
        <v>897</v>
      </c>
      <c r="L316" s="254" t="s">
        <v>438</v>
      </c>
      <c r="M316" s="207" t="s">
        <v>14612</v>
      </c>
    </row>
    <row r="317" spans="1:13" ht="28.5">
      <c r="A317" s="155" t="str">
        <f>B317&amp;C317</f>
        <v>GeneralCpy</v>
      </c>
      <c r="B317" s="155" t="s">
        <v>473</v>
      </c>
      <c r="C317" s="155" t="s">
        <v>474</v>
      </c>
      <c r="D317" s="155" t="s">
        <v>15668</v>
      </c>
      <c r="E317" s="213" t="s">
        <v>15710</v>
      </c>
      <c r="F317" s="155" t="s">
        <v>15668</v>
      </c>
      <c r="G317" s="155" t="s">
        <v>15668</v>
      </c>
      <c r="H317" s="155" t="s">
        <v>15668</v>
      </c>
      <c r="I317" s="155" t="s">
        <v>15668</v>
      </c>
      <c r="J317" s="155" t="s">
        <v>15668</v>
      </c>
      <c r="K317" s="155" t="s">
        <v>15668</v>
      </c>
      <c r="L317" s="243" t="s">
        <v>15668</v>
      </c>
      <c r="M317" s="155" t="s">
        <v>15711</v>
      </c>
    </row>
    <row r="318" spans="1:13">
      <c r="A318" s="155" t="s">
        <v>1420</v>
      </c>
      <c r="B318" s="155" t="s">
        <v>473</v>
      </c>
      <c r="K318" s="155"/>
      <c r="L318" s="238"/>
      <c r="M318" s="155"/>
    </row>
    <row r="319" spans="1:13">
      <c r="K319" s="155"/>
      <c r="L319" s="238"/>
      <c r="M319" s="155"/>
    </row>
    <row r="320" spans="1:13" ht="85.5">
      <c r="A320" s="155" t="s">
        <v>807</v>
      </c>
      <c r="D320" s="155" t="s">
        <v>2408</v>
      </c>
      <c r="E320" s="213" t="s">
        <v>14090</v>
      </c>
      <c r="F320" s="155" t="s">
        <v>14274</v>
      </c>
      <c r="G320" s="155" t="s">
        <v>15085</v>
      </c>
      <c r="H320" s="155" t="s">
        <v>14374</v>
      </c>
      <c r="I320" s="155" t="s">
        <v>14425</v>
      </c>
      <c r="J320" s="155" t="s">
        <v>2417</v>
      </c>
      <c r="K320" s="155" t="s">
        <v>14477</v>
      </c>
      <c r="L320" s="238" t="s">
        <v>14525</v>
      </c>
      <c r="M320" s="155" t="s">
        <v>14705</v>
      </c>
    </row>
    <row r="321" spans="1:13" ht="28.5">
      <c r="A321" s="155" t="s">
        <v>807</v>
      </c>
      <c r="D321" s="155" t="s">
        <v>294</v>
      </c>
      <c r="E321" s="213" t="s">
        <v>13340</v>
      </c>
      <c r="F321" s="155" t="s">
        <v>302</v>
      </c>
      <c r="G321" s="271" t="s">
        <v>299</v>
      </c>
      <c r="H321" s="155" t="s">
        <v>123</v>
      </c>
      <c r="I321" s="155" t="s">
        <v>251</v>
      </c>
      <c r="J321" s="155" t="s">
        <v>1322</v>
      </c>
      <c r="K321" s="155" t="s">
        <v>116</v>
      </c>
      <c r="L321" s="255" t="s">
        <v>297</v>
      </c>
      <c r="M321" s="155" t="s">
        <v>14706</v>
      </c>
    </row>
    <row r="322" spans="1:13" ht="28.5">
      <c r="A322" s="155" t="s">
        <v>807</v>
      </c>
      <c r="D322" s="155" t="s">
        <v>295</v>
      </c>
      <c r="E322" s="213" t="s">
        <v>13341</v>
      </c>
      <c r="F322" s="155" t="s">
        <v>303</v>
      </c>
      <c r="G322" s="271" t="s">
        <v>15086</v>
      </c>
      <c r="H322" s="155" t="s">
        <v>124</v>
      </c>
      <c r="I322" s="155" t="s">
        <v>252</v>
      </c>
      <c r="J322" s="155" t="s">
        <v>1338</v>
      </c>
      <c r="K322" s="155" t="s">
        <v>117</v>
      </c>
      <c r="L322" s="255" t="s">
        <v>296</v>
      </c>
      <c r="M322" s="155" t="s">
        <v>14707</v>
      </c>
    </row>
    <row r="323" spans="1:13" ht="71.25">
      <c r="A323" s="155" t="s">
        <v>807</v>
      </c>
      <c r="D323" s="155" t="s">
        <v>291</v>
      </c>
      <c r="E323" s="213" t="s">
        <v>14091</v>
      </c>
      <c r="F323" s="155" t="s">
        <v>14275</v>
      </c>
      <c r="G323" s="271" t="s">
        <v>300</v>
      </c>
      <c r="H323" s="155" t="s">
        <v>125</v>
      </c>
      <c r="I323" s="155" t="s">
        <v>253</v>
      </c>
      <c r="J323" s="155" t="s">
        <v>292</v>
      </c>
      <c r="K323" s="155" t="s">
        <v>14478</v>
      </c>
      <c r="L323" s="255" t="s">
        <v>293</v>
      </c>
      <c r="M323" s="155" t="s">
        <v>14708</v>
      </c>
    </row>
    <row r="324" spans="1:13" ht="28.5">
      <c r="A324" s="155" t="s">
        <v>807</v>
      </c>
      <c r="D324" s="155" t="s">
        <v>285</v>
      </c>
      <c r="E324" s="213" t="s">
        <v>13342</v>
      </c>
      <c r="F324" s="155" t="s">
        <v>304</v>
      </c>
      <c r="G324" s="271" t="s">
        <v>286</v>
      </c>
      <c r="H324" s="155" t="s">
        <v>126</v>
      </c>
      <c r="I324" s="155" t="s">
        <v>254</v>
      </c>
      <c r="J324" s="155" t="s">
        <v>1323</v>
      </c>
      <c r="K324" s="155" t="s">
        <v>120</v>
      </c>
      <c r="L324" s="255" t="s">
        <v>298</v>
      </c>
      <c r="M324" s="155" t="s">
        <v>14709</v>
      </c>
    </row>
    <row r="325" spans="1:13" ht="42.75">
      <c r="A325" s="155" t="s">
        <v>807</v>
      </c>
      <c r="D325" s="155" t="s">
        <v>287</v>
      </c>
      <c r="E325" s="213" t="s">
        <v>13343</v>
      </c>
      <c r="F325" s="155" t="s">
        <v>305</v>
      </c>
      <c r="G325" s="271" t="s">
        <v>288</v>
      </c>
      <c r="H325" s="155" t="s">
        <v>127</v>
      </c>
      <c r="I325" s="155" t="s">
        <v>255</v>
      </c>
      <c r="J325" s="155" t="s">
        <v>1324</v>
      </c>
      <c r="K325" s="155" t="s">
        <v>118</v>
      </c>
      <c r="L325" s="255" t="s">
        <v>289</v>
      </c>
      <c r="M325" s="155" t="s">
        <v>14710</v>
      </c>
    </row>
    <row r="326" spans="1:13" ht="71.25">
      <c r="A326" s="155" t="s">
        <v>807</v>
      </c>
      <c r="D326" s="155" t="s">
        <v>290</v>
      </c>
      <c r="E326" s="213" t="s">
        <v>13344</v>
      </c>
      <c r="F326" s="155" t="s">
        <v>14882</v>
      </c>
      <c r="G326" s="271" t="s">
        <v>301</v>
      </c>
      <c r="H326" s="155" t="s">
        <v>14883</v>
      </c>
      <c r="I326" s="155" t="s">
        <v>256</v>
      </c>
      <c r="J326" s="155" t="s">
        <v>1325</v>
      </c>
      <c r="K326" s="155" t="s">
        <v>119</v>
      </c>
      <c r="L326" s="255" t="s">
        <v>14884</v>
      </c>
      <c r="M326" s="155" t="s">
        <v>14711</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102"/>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ワークシート</vt:lpstr>
      </vt:variant>
      <vt:variant>
        <vt:i4>11</vt:i4>
      </vt:variant>
      <vt:variant>
        <vt:lpstr>名前付き一覧</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中澤　秀二</cp:lastModifiedBy>
  <cp:lastPrinted>2015-04-21T20:47:43Z</cp:lastPrinted>
  <dcterms:created xsi:type="dcterms:W3CDTF">2010-06-21T21:00:23Z</dcterms:created>
  <dcterms:modified xsi:type="dcterms:W3CDTF">2026-02-13T04:19:33Z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